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 activeTab="1"/>
  </bookViews>
  <sheets>
    <sheet name="таблица 1" sheetId="1" r:id="rId1"/>
    <sheet name="таблица 2" sheetId="2" r:id="rId2"/>
    <sheet name="таблица 2.1." sheetId="3" r:id="rId3"/>
  </sheets>
  <definedNames>
    <definedName name="_xlnm.Print_Area" localSheetId="1">'таблица 2'!$A$1:$H$79</definedName>
  </definedNames>
  <calcPr calcId="144525"/>
</workbook>
</file>

<file path=xl/calcChain.xml><?xml version="1.0" encoding="utf-8"?>
<calcChain xmlns="http://schemas.openxmlformats.org/spreadsheetml/2006/main">
  <c r="F9" i="2" l="1"/>
  <c r="H57" i="2" l="1"/>
  <c r="G57" i="2"/>
  <c r="F82" i="2" l="1"/>
  <c r="E82" i="2"/>
  <c r="H82" i="2" l="1"/>
  <c r="G82" i="2"/>
  <c r="D12" i="3" l="1"/>
  <c r="F95" i="2" l="1"/>
  <c r="H89" i="2"/>
  <c r="G89" i="2"/>
  <c r="F89" i="2"/>
  <c r="F92" i="2" s="1"/>
  <c r="E89" i="2"/>
  <c r="H87" i="2"/>
  <c r="G87" i="2"/>
  <c r="F87" i="2"/>
  <c r="E87" i="2"/>
  <c r="H86" i="2"/>
  <c r="G86" i="2"/>
  <c r="E86" i="2"/>
  <c r="H85" i="2"/>
  <c r="G85" i="2"/>
  <c r="E85" i="2"/>
  <c r="F12" i="3" l="1"/>
  <c r="E12" i="3"/>
  <c r="F11" i="3"/>
  <c r="E11" i="3"/>
  <c r="D11" i="3"/>
  <c r="L10" i="3"/>
  <c r="K10" i="3"/>
  <c r="J10" i="3"/>
  <c r="I10" i="3"/>
  <c r="F10" i="3" s="1"/>
  <c r="H10" i="3"/>
  <c r="E10" i="3" s="1"/>
  <c r="G10" i="3"/>
  <c r="D10" i="3" s="1"/>
  <c r="N46" i="2" l="1"/>
  <c r="M46" i="2"/>
  <c r="L46" i="2"/>
  <c r="K46" i="2"/>
  <c r="H47" i="2" l="1"/>
  <c r="G47" i="2"/>
  <c r="F47" i="2"/>
  <c r="E47" i="2"/>
  <c r="H19" i="2"/>
  <c r="G19" i="2"/>
  <c r="E19" i="2"/>
  <c r="F29" i="2"/>
  <c r="H29" i="2"/>
  <c r="G29" i="2"/>
  <c r="E29" i="2"/>
  <c r="H54" i="2"/>
  <c r="G54" i="2"/>
  <c r="E54" i="2"/>
  <c r="H88" i="2"/>
  <c r="G88" i="2"/>
  <c r="E57" i="2"/>
  <c r="E88" i="2" s="1"/>
  <c r="H62" i="2"/>
  <c r="G62" i="2"/>
  <c r="F62" i="2"/>
  <c r="E62" i="2"/>
  <c r="H66" i="2"/>
  <c r="G66" i="2"/>
  <c r="F66" i="2"/>
  <c r="E66" i="2"/>
  <c r="D70" i="2"/>
  <c r="D69" i="2"/>
  <c r="D68" i="2"/>
  <c r="D65" i="2"/>
  <c r="D64" i="2"/>
  <c r="D61" i="2"/>
  <c r="D60" i="2"/>
  <c r="D59" i="2"/>
  <c r="D56" i="2"/>
  <c r="D53" i="2"/>
  <c r="D52" i="2"/>
  <c r="D51" i="2"/>
  <c r="D87" i="2" s="1"/>
  <c r="D50" i="2"/>
  <c r="D49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8" i="2"/>
  <c r="D27" i="2"/>
  <c r="D26" i="2"/>
  <c r="D25" i="2"/>
  <c r="D24" i="2"/>
  <c r="D23" i="2"/>
  <c r="D22" i="2"/>
  <c r="D21" i="2"/>
  <c r="H9" i="2"/>
  <c r="G9" i="2"/>
  <c r="E9" i="2"/>
  <c r="D17" i="2"/>
  <c r="D16" i="2"/>
  <c r="D15" i="2"/>
  <c r="D14" i="2"/>
  <c r="D13" i="2"/>
  <c r="D12" i="2"/>
  <c r="D10" i="2"/>
  <c r="D8" i="2"/>
  <c r="B7" i="2"/>
  <c r="C7" i="2" s="1"/>
  <c r="D7" i="2" s="1"/>
  <c r="E7" i="2" s="1"/>
  <c r="F7" i="2" s="1"/>
  <c r="G7" i="2" s="1"/>
  <c r="H7" i="2" s="1"/>
  <c r="D82" i="2" l="1"/>
  <c r="B73" i="2"/>
  <c r="D89" i="2"/>
  <c r="D86" i="2"/>
  <c r="D85" i="2"/>
  <c r="H95" i="2"/>
  <c r="H92" i="2"/>
  <c r="G95" i="2"/>
  <c r="G92" i="2"/>
  <c r="E92" i="2"/>
  <c r="E95" i="2"/>
  <c r="J46" i="2"/>
  <c r="D66" i="2"/>
  <c r="D62" i="2"/>
  <c r="D54" i="2"/>
  <c r="F18" i="2"/>
  <c r="F71" i="2" s="1"/>
  <c r="D57" i="2"/>
  <c r="D88" i="2" s="1"/>
  <c r="H18" i="2"/>
  <c r="H71" i="2" s="1"/>
  <c r="D29" i="2"/>
  <c r="G18" i="2"/>
  <c r="G71" i="2" s="1"/>
  <c r="D19" i="2"/>
  <c r="E18" i="2"/>
  <c r="E71" i="2" s="1"/>
  <c r="D47" i="2"/>
  <c r="D9" i="2"/>
  <c r="D92" i="2" l="1"/>
  <c r="D95" i="2"/>
  <c r="D18" i="2"/>
  <c r="K73" i="2" s="1"/>
  <c r="D71" i="2"/>
  <c r="K74" i="2" l="1"/>
  <c r="L73" i="2"/>
  <c r="N74" i="2" s="1"/>
</calcChain>
</file>

<file path=xl/sharedStrings.xml><?xml version="1.0" encoding="utf-8"?>
<sst xmlns="http://schemas.openxmlformats.org/spreadsheetml/2006/main" count="159" uniqueCount="97">
  <si>
    <t>Наименование показателя</t>
  </si>
  <si>
    <t>Сумма, руб.</t>
  </si>
  <si>
    <t>Нефинансовые активы, всего</t>
  </si>
  <si>
    <t>из них:</t>
  </si>
  <si>
    <t>недвижимое имущество, всего</t>
  </si>
  <si>
    <t>в том числе:</t>
  </si>
  <si>
    <t>остаточная стоимость</t>
  </si>
  <si>
    <t>особо ценное движимое имущество, всего</t>
  </si>
  <si>
    <t>Финансовые активы, всего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</si>
  <si>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</si>
  <si>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</si>
  <si>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</si>
  <si>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просроченная кредиторская задолженность</t>
  </si>
  <si>
    <t>Таблица 1</t>
  </si>
  <si>
    <t>Плановые показатели по поступлениям и выплатам учреждения</t>
  </si>
  <si>
    <t>КОСГУ</t>
  </si>
  <si>
    <t>Всего</t>
  </si>
  <si>
    <t>в том числе</t>
  </si>
  <si>
    <t>фонд оплаты труда учреждений (заработная плата)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</si>
  <si>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</si>
  <si>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не разрешенный к использованию остаток средств прошлых лет</t>
  </si>
  <si>
    <t>КВР</t>
  </si>
  <si>
    <t>Код по бюджетной классификации Российской Федерации</t>
  </si>
  <si>
    <t>Объем финансового обеспечения, руб.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</si>
  <si>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</si>
  <si>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РФ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</si>
  <si>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</si>
  <si>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</si>
  <si>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 года</t>
  </si>
  <si>
    <t>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</si>
  <si>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</si>
  <si>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</si>
  <si>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</si>
  <si>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</si>
  <si>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средства нормированного страхового запаса</t>
  </si>
  <si>
    <t>2. Выплаты по расходам, всего:</t>
  </si>
  <si>
    <t>в том числе выплаты персоналу, всего</t>
  </si>
  <si>
    <t xml:space="preserve"> 1. Поступления от доходов, всего: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</si>
  <si>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</si>
  <si>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 (начисления на выплаты по оплате труда)</t>
  </si>
  <si>
    <t>Закупка товаров, работ и услуг для государственных нужд, всего</t>
  </si>
  <si>
    <t>Закупка товаров, работ, услуг в целях капитального ремонта государственного имущества, всего</t>
  </si>
  <si>
    <t>Прочая закупка товаров, работ и услуг для обеспечения государственных нужд</t>
  </si>
  <si>
    <t>Социальные и иные выплаты населению, всего</t>
  </si>
  <si>
    <t>пособия, компенсации и иные социальные выплаты гражданам по бубличным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</si>
  <si>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</si>
  <si>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</si>
  <si>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Прочие расходы (кроме расходов на закупку товаров, работ, услуг)</t>
  </si>
  <si>
    <t>Иные выплаты населению</t>
  </si>
  <si>
    <t>Уплата налогов, сборов и иных платежей, всего</t>
  </si>
  <si>
    <t>Исполнение судебных актов Российской Федерации и мировых соглашений по возмещению вреда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</si>
  <si>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</si>
  <si>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</si>
  <si>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</si>
  <si>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3.Поступление финансовых активов, всего:</t>
  </si>
  <si>
    <t>увеличение остатков средств</t>
  </si>
  <si>
    <t>прочие поступления</t>
  </si>
  <si>
    <t>4.Выбытие финансовых активов, всего</t>
  </si>
  <si>
    <t>уменьшение остатков средств</t>
  </si>
  <si>
    <t>прочие выбытия</t>
  </si>
  <si>
    <t>Остаток средств на конец года</t>
  </si>
  <si>
    <t>Справочно</t>
  </si>
  <si>
    <t>Объем публичных обязательств, всего</t>
  </si>
  <si>
    <t>Таблица 2</t>
  </si>
  <si>
    <t>Показатели финансового состояния учреждения</t>
  </si>
  <si>
    <t>Х</t>
  </si>
  <si>
    <t>доходы от штрафов, пеней, иных сумм принудительного изъятия</t>
  </si>
  <si>
    <t>Главный бухгалтер                                                                                              О.В. Ануфриева</t>
  </si>
  <si>
    <t xml:space="preserve">Руководитель финансово-экономической службы                                              Г.Е. Никифорова </t>
  </si>
  <si>
    <t>Руководитель  учреждения                                                                         О.Ю. Егоров</t>
  </si>
  <si>
    <t>М.П.</t>
  </si>
  <si>
    <t>Плановые показатели по поступлениям и расходам (выплатам)  учреждения</t>
  </si>
  <si>
    <t>Главный бухгалтер                                                                   О.В. Ануфриева</t>
  </si>
  <si>
    <t>07.02.2017 г.</t>
  </si>
  <si>
    <t>ГБУЗ ЛО "Лодейнопольская МБ"</t>
  </si>
  <si>
    <t xml:space="preserve">Таблица 2.1 </t>
  </si>
  <si>
    <t xml:space="preserve">Показатели выплат по расходам на закупку товаров, работ, услуг учреждения 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</si>
  <si>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</si>
  <si>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</si>
  <si>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</si>
  <si>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</si>
  <si>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</si>
  <si>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</si>
  <si>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</si>
  <si>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</si>
  <si>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</si>
  <si>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</si>
  <si>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</si>
  <si>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</si>
  <si>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211 и 213</t>
  </si>
  <si>
    <t>расходы на закупку</t>
  </si>
  <si>
    <t xml:space="preserve">в служебке на 10.07.  </t>
  </si>
  <si>
    <t>на 1 января  2019 г.</t>
  </si>
  <si>
    <t>15.01.2019г.</t>
  </si>
  <si>
    <t>на 2019 г. очередной финансовый год</t>
  </si>
  <si>
    <t>на 2020 г. 1-ый год планового периода</t>
  </si>
  <si>
    <t>на 2021  г. 2-ой год планового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</si>
</sst>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3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5" fillId="0" borderId="0" xfId="0" applyFont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12" fillId="0" borderId="0" xfId="0" applyFont="1"/>
    <xf numFmtId="4" fontId="11" fillId="0" borderId="1" xfId="0" applyNumberFormat="1" applyFont="1" applyBorder="1" applyAlignment="1">
      <alignment horizontal="center" vertical="center" wrapText="1"/>
    </xf>
    <xf numFmtId="4" fontId="5" fillId="0" borderId="14" xfId="2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C0E6BA22023B0BB7AF01801CCFE07D45AB881289A313BE84BDE9774F61B6u6I" TargetMode="External"/><Relationship Id="rId1" Type="http://schemas.openxmlformats.org/officeDocument/2006/relationships/hyperlink" Target="consultantplus://offline/ref=C0E6BA22023B0BB7AF01801CCFE07D45AB891982A218BE84BDE9774F61B6u6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8" sqref="B18"/>
    </sheetView>
  </sheetViews>
  <sheetFormatPr defaultRowHeight="18.75" x14ac:dyDescent="0.3"/>
  <cols>
    <col min="1" max="1" width="67.85546875" style="1" customWidth="1"/>
    <col min="2" max="2" width="49.5703125" style="1" customWidth="1"/>
    <col min="3" max="150" width="9.140625" style="1"/>
    <col min="151" max="161" width="9.140625" style="1" customWidth="1"/>
    <col min="162" max="16384" width="9.140625" style="1"/>
  </cols>
  <sheetData>
    <row r="1" spans="1:2" x14ac:dyDescent="0.3">
      <c r="B1" s="4" t="s">
        <v>13</v>
      </c>
    </row>
    <row r="2" spans="1:2" x14ac:dyDescent="0.3">
      <c r="A2" s="31" t="s">
        <v>64</v>
      </c>
      <c r="B2" s="31"/>
    </row>
    <row r="3" spans="1:2" x14ac:dyDescent="0.3">
      <c r="A3" s="3" t="s">
        <v>0</v>
      </c>
      <c r="B3" s="3" t="s">
        <v>1</v>
      </c>
    </row>
    <row r="4" spans="1:2" x14ac:dyDescent="0.3">
      <c r="A4" s="2" t="s">
        <v>2</v>
      </c>
      <c r="B4" s="27">
        <v>481682437.14999998</v>
      </c>
    </row>
    <row r="5" spans="1:2" x14ac:dyDescent="0.3">
      <c r="A5" s="2" t="s">
        <v>3</v>
      </c>
      <c r="B5" s="27"/>
    </row>
    <row r="6" spans="1:2" x14ac:dyDescent="0.3">
      <c r="A6" s="3" t="s">
        <v>4</v>
      </c>
      <c r="B6" s="27">
        <v>494350863.77999997</v>
      </c>
    </row>
    <row r="7" spans="1:2" x14ac:dyDescent="0.3">
      <c r="A7" s="2" t="s">
        <v>5</v>
      </c>
      <c r="B7" s="27"/>
    </row>
    <row r="8" spans="1:2" x14ac:dyDescent="0.3">
      <c r="A8" s="3" t="s">
        <v>6</v>
      </c>
      <c r="B8" s="27">
        <v>344748677.37</v>
      </c>
    </row>
    <row r="9" spans="1:2" x14ac:dyDescent="0.3">
      <c r="A9" s="3" t="s">
        <v>7</v>
      </c>
      <c r="B9" s="27">
        <v>113457980.01000001</v>
      </c>
    </row>
    <row r="10" spans="1:2" x14ac:dyDescent="0.3">
      <c r="A10" s="2" t="s">
        <v>5</v>
      </c>
      <c r="B10" s="27"/>
    </row>
    <row r="11" spans="1:2" x14ac:dyDescent="0.3">
      <c r="A11" s="3" t="s">
        <v>6</v>
      </c>
      <c r="B11" s="27">
        <v>34099633.340000004</v>
      </c>
    </row>
    <row r="12" spans="1:2" x14ac:dyDescent="0.3">
      <c r="A12" s="2" t="s">
        <v>8</v>
      </c>
      <c r="B12" s="27">
        <v>439048201.45999998</v>
      </c>
    </row>
    <row r="13" spans="1:2" x14ac:dyDescent="0.3">
      <c r="A13" s="2" t="s">
        <v>3</v>
      </c>
      <c r="B13" s="27"/>
    </row>
    <row r="14" spans="1:2" x14ac:dyDescent="0.3">
      <c r="A14" s="11" t="s">
        <v>9</v>
      </c>
      <c r="B14" s="27">
        <v>2591679</v>
      </c>
    </row>
    <row r="15" spans="1:2" x14ac:dyDescent="0.3">
      <c r="A15" s="11" t="s">
        <v>10</v>
      </c>
      <c r="B15" s="27">
        <v>1927318</v>
      </c>
    </row>
    <row r="16" spans="1:2" x14ac:dyDescent="0.3">
      <c r="A16" s="2" t="s">
        <v>11</v>
      </c>
      <c r="B16" s="27">
        <v>32489031.079999998</v>
      </c>
    </row>
    <row r="17" spans="1:2" x14ac:dyDescent="0.3">
      <c r="A17" s="2" t="s">
        <v>3</v>
      </c>
      <c r="B17" s="13"/>
    </row>
    <row r="18" spans="1:2" x14ac:dyDescent="0.3">
      <c r="A18" s="3" t="s">
        <v>12</v>
      </c>
      <c r="B18" s="13">
        <v>0</v>
      </c>
    </row>
    <row r="21" spans="1:2" s="25" customFormat="1" x14ac:dyDescent="0.3">
      <c r="A21" s="32" t="s">
        <v>72</v>
      </c>
      <c r="B21" s="32"/>
    </row>
    <row r="22" spans="1:2" s="25" customFormat="1" x14ac:dyDescent="0.3"/>
    <row r="23" spans="1:2" s="25" customFormat="1" x14ac:dyDescent="0.3">
      <c r="A23" s="25" t="s">
        <v>73</v>
      </c>
    </row>
  </sheetData>
  <mergeCells count="2">
    <mergeCell ref="A2:B2"/>
    <mergeCell ref="A21:B21"/>
  </mergeCells>
  <pageMargins left="0.9842519685039370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topLeftCell="A52" zoomScaleNormal="100" workbookViewId="0">
      <selection activeCell="G47" sqref="G47"/>
    </sheetView>
  </sheetViews>
  <sheetFormatPr defaultRowHeight="18.75" x14ac:dyDescent="0.3"/>
  <cols>
    <col min="1" max="1" width="70.5703125" style="1" customWidth="1"/>
    <col min="2" max="3" width="18" style="1" customWidth="1"/>
    <col min="4" max="4" width="19" style="1" customWidth="1"/>
    <col min="5" max="5" width="18.28515625" style="1" customWidth="1"/>
    <col min="6" max="6" width="23.85546875" style="1" customWidth="1"/>
    <col min="7" max="7" width="20.28515625" style="1" customWidth="1"/>
    <col min="8" max="8" width="21.28515625" style="1" customWidth="1"/>
    <col min="9" max="9" width="9.140625" style="1"/>
    <col min="10" max="10" width="16.42578125" style="1" customWidth="1"/>
    <col min="11" max="11" width="20.5703125" style="1" customWidth="1"/>
    <col min="12" max="12" width="15.42578125" style="1" customWidth="1"/>
    <col min="13" max="13" width="16.5703125" style="1" customWidth="1"/>
    <col min="14" max="14" width="17.5703125" style="1" customWidth="1"/>
    <col min="15" max="16384" width="9.140625" style="1"/>
  </cols>
  <sheetData>
    <row r="1" spans="1:8" x14ac:dyDescent="0.3">
      <c r="F1" s="46" t="s">
        <v>63</v>
      </c>
      <c r="G1" s="46"/>
      <c r="H1" s="46"/>
    </row>
    <row r="2" spans="1:8" x14ac:dyDescent="0.3">
      <c r="A2" s="47" t="s">
        <v>71</v>
      </c>
      <c r="B2" s="47"/>
      <c r="C2" s="47"/>
      <c r="D2" s="47"/>
      <c r="E2" s="47"/>
      <c r="F2" s="47"/>
      <c r="G2" s="47"/>
      <c r="H2" s="47"/>
    </row>
    <row r="3" spans="1:8" x14ac:dyDescent="0.3">
      <c r="A3" s="1" t="s">
        <v>14</v>
      </c>
    </row>
    <row r="4" spans="1:8" ht="27" customHeight="1" x14ac:dyDescent="0.3">
      <c r="A4" s="56" t="s">
        <v>0</v>
      </c>
      <c r="B4" s="57" t="s">
        <v>22</v>
      </c>
      <c r="C4" s="58"/>
      <c r="D4" s="52" t="s">
        <v>23</v>
      </c>
      <c r="E4" s="52"/>
      <c r="F4" s="52"/>
      <c r="G4" s="52"/>
      <c r="H4" s="52"/>
    </row>
    <row r="5" spans="1:8" ht="29.25" customHeight="1" x14ac:dyDescent="0.3">
      <c r="A5" s="56"/>
      <c r="B5" s="59"/>
      <c r="C5" s="60"/>
      <c r="D5" s="37" t="s">
        <v>16</v>
      </c>
      <c r="E5" s="53" t="s">
        <v>17</v>
      </c>
      <c r="F5" s="54"/>
      <c r="G5" s="54"/>
      <c r="H5" s="55"/>
    </row>
    <row r="6" spans="1:8" ht="114.75" customHeight="1" x14ac:dyDescent="0.3">
      <c r="A6" s="56"/>
      <c r="B6" s="6" t="s">
        <v>21</v>
      </c>
      <c r="C6" s="6" t="s">
        <v>15</v>
      </c>
      <c r="D6" s="39"/>
      <c r="E6" s="5" t="s">
        <v>24</v>
      </c>
      <c r="F6" s="5" t="s">
        <v>25</v>
      </c>
      <c r="G6" s="5" t="s">
        <v>26</v>
      </c>
      <c r="H6" s="5" t="s">
        <v>27</v>
      </c>
    </row>
    <row r="7" spans="1:8" x14ac:dyDescent="0.3">
      <c r="A7" s="8">
        <v>1</v>
      </c>
      <c r="B7" s="8">
        <f>A7+1</f>
        <v>2</v>
      </c>
      <c r="C7" s="8">
        <f t="shared" ref="C7:H7" si="0">B7+1</f>
        <v>3</v>
      </c>
      <c r="D7" s="8">
        <f t="shared" si="0"/>
        <v>4</v>
      </c>
      <c r="E7" s="8">
        <f t="shared" si="0"/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</row>
    <row r="8" spans="1:8" x14ac:dyDescent="0.3">
      <c r="A8" s="9" t="s">
        <v>28</v>
      </c>
      <c r="B8" s="2"/>
      <c r="C8" s="2"/>
      <c r="D8" s="13">
        <f>SUM(E8:H8)</f>
        <v>14251161.390000001</v>
      </c>
      <c r="E8" s="13">
        <v>3940367.73</v>
      </c>
      <c r="F8" s="13"/>
      <c r="G8" s="13">
        <v>10121148.689999999</v>
      </c>
      <c r="H8" s="13">
        <v>189644.97</v>
      </c>
    </row>
    <row r="9" spans="1:8" x14ac:dyDescent="0.3">
      <c r="A9" s="10" t="s">
        <v>37</v>
      </c>
      <c r="B9" s="3" t="s">
        <v>65</v>
      </c>
      <c r="C9" s="3" t="s">
        <v>65</v>
      </c>
      <c r="D9" s="14">
        <f>SUM(E9:H9)</f>
        <v>362321650</v>
      </c>
      <c r="E9" s="14">
        <f>E12+E15</f>
        <v>19467820</v>
      </c>
      <c r="F9" s="14">
        <f>F14</f>
        <v>0</v>
      </c>
      <c r="G9" s="14">
        <f>G12+G15+G17</f>
        <v>325976650</v>
      </c>
      <c r="H9" s="14">
        <f>H10+H12+H13+H15+H16</f>
        <v>16877180</v>
      </c>
    </row>
    <row r="10" spans="1:8" x14ac:dyDescent="0.3">
      <c r="A10" s="9" t="s">
        <v>17</v>
      </c>
      <c r="B10" s="42"/>
      <c r="C10" s="42"/>
      <c r="D10" s="48">
        <f>H10</f>
        <v>84600</v>
      </c>
      <c r="E10" s="48" t="s">
        <v>65</v>
      </c>
      <c r="F10" s="48" t="s">
        <v>65</v>
      </c>
      <c r="G10" s="48" t="s">
        <v>65</v>
      </c>
      <c r="H10" s="50">
        <v>84600</v>
      </c>
    </row>
    <row r="11" spans="1:8" x14ac:dyDescent="0.3">
      <c r="A11" s="9" t="s">
        <v>29</v>
      </c>
      <c r="B11" s="43"/>
      <c r="C11" s="43"/>
      <c r="D11" s="49"/>
      <c r="E11" s="49"/>
      <c r="F11" s="49"/>
      <c r="G11" s="49"/>
      <c r="H11" s="51"/>
    </row>
    <row r="12" spans="1:8" x14ac:dyDescent="0.3">
      <c r="A12" s="9" t="s">
        <v>30</v>
      </c>
      <c r="B12" s="2"/>
      <c r="C12" s="2"/>
      <c r="D12" s="13">
        <f>E12+G12+H12</f>
        <v>358178458</v>
      </c>
      <c r="E12" s="13">
        <v>19467820</v>
      </c>
      <c r="F12" s="13"/>
      <c r="G12" s="13">
        <v>322773450</v>
      </c>
      <c r="H12" s="15">
        <v>15937188</v>
      </c>
    </row>
    <row r="13" spans="1:8" ht="37.5" x14ac:dyDescent="0.3">
      <c r="A13" s="9" t="s">
        <v>66</v>
      </c>
      <c r="B13" s="2"/>
      <c r="C13" s="2"/>
      <c r="D13" s="13">
        <f>H13</f>
        <v>0</v>
      </c>
      <c r="E13" s="13" t="s">
        <v>65</v>
      </c>
      <c r="F13" s="13" t="s">
        <v>65</v>
      </c>
      <c r="G13" s="13" t="s">
        <v>65</v>
      </c>
      <c r="H13" s="15">
        <v>0</v>
      </c>
    </row>
    <row r="14" spans="1:8" x14ac:dyDescent="0.3">
      <c r="A14" s="9" t="s">
        <v>31</v>
      </c>
      <c r="B14" s="2"/>
      <c r="C14" s="2"/>
      <c r="D14" s="13">
        <f>F14</f>
        <v>0</v>
      </c>
      <c r="E14" s="13" t="s">
        <v>65</v>
      </c>
      <c r="F14" s="13"/>
      <c r="G14" s="13" t="s">
        <v>65</v>
      </c>
      <c r="H14" s="15" t="s">
        <v>65</v>
      </c>
    </row>
    <row r="15" spans="1:8" x14ac:dyDescent="0.3">
      <c r="A15" s="9" t="s">
        <v>32</v>
      </c>
      <c r="B15" s="2"/>
      <c r="C15" s="2"/>
      <c r="D15" s="13">
        <f>E15+G15+H15</f>
        <v>855392</v>
      </c>
      <c r="E15" s="13"/>
      <c r="F15" s="13" t="s">
        <v>65</v>
      </c>
      <c r="G15" s="13"/>
      <c r="H15" s="15">
        <v>855392</v>
      </c>
    </row>
    <row r="16" spans="1:8" x14ac:dyDescent="0.3">
      <c r="A16" s="9" t="s">
        <v>33</v>
      </c>
      <c r="B16" s="3" t="s">
        <v>65</v>
      </c>
      <c r="C16" s="3" t="s">
        <v>65</v>
      </c>
      <c r="D16" s="13">
        <f>H16</f>
        <v>0</v>
      </c>
      <c r="E16" s="13" t="s">
        <v>65</v>
      </c>
      <c r="F16" s="13" t="s">
        <v>65</v>
      </c>
      <c r="G16" s="13" t="s">
        <v>65</v>
      </c>
      <c r="H16" s="15"/>
    </row>
    <row r="17" spans="1:8" x14ac:dyDescent="0.3">
      <c r="A17" s="9" t="s">
        <v>34</v>
      </c>
      <c r="B17" s="3" t="s">
        <v>65</v>
      </c>
      <c r="C17" s="3" t="s">
        <v>65</v>
      </c>
      <c r="D17" s="13">
        <f>G17</f>
        <v>3203200</v>
      </c>
      <c r="E17" s="13" t="s">
        <v>65</v>
      </c>
      <c r="F17" s="13" t="s">
        <v>65</v>
      </c>
      <c r="G17" s="13">
        <v>3203200</v>
      </c>
      <c r="H17" s="13" t="s">
        <v>65</v>
      </c>
    </row>
    <row r="18" spans="1:8" x14ac:dyDescent="0.3">
      <c r="A18" s="10" t="s">
        <v>35</v>
      </c>
      <c r="B18" s="3" t="s">
        <v>65</v>
      </c>
      <c r="C18" s="3" t="s">
        <v>65</v>
      </c>
      <c r="D18" s="14">
        <f>SUM(E18:H18)</f>
        <v>375959974.38999999</v>
      </c>
      <c r="E18" s="14">
        <f>E19+E29+E47+E54+E57</f>
        <v>22795350.73</v>
      </c>
      <c r="F18" s="14">
        <f>F29+F47</f>
        <v>0</v>
      </c>
      <c r="G18" s="14">
        <f t="shared" ref="G18:H18" si="1">G19+G29+G47+G54+G57</f>
        <v>336097798.69</v>
      </c>
      <c r="H18" s="14">
        <f t="shared" si="1"/>
        <v>17066824.969999999</v>
      </c>
    </row>
    <row r="19" spans="1:8" x14ac:dyDescent="0.3">
      <c r="A19" s="9" t="s">
        <v>36</v>
      </c>
      <c r="B19" s="3">
        <v>100</v>
      </c>
      <c r="C19" s="2"/>
      <c r="D19" s="13">
        <f>E19+G19+H19</f>
        <v>272515295</v>
      </c>
      <c r="E19" s="13">
        <f>E21+E22+E23+E24+E25+E26+E27+E28</f>
        <v>16054880</v>
      </c>
      <c r="F19" s="13" t="s">
        <v>65</v>
      </c>
      <c r="G19" s="13">
        <f t="shared" ref="G19:H19" si="2">G21+G22+G23+G24+G25+G26+G27+G28</f>
        <v>244608914</v>
      </c>
      <c r="H19" s="13">
        <f t="shared" si="2"/>
        <v>11851501</v>
      </c>
    </row>
    <row r="20" spans="1:8" x14ac:dyDescent="0.3">
      <c r="A20" s="9" t="s">
        <v>3</v>
      </c>
      <c r="B20" s="2"/>
      <c r="C20" s="2"/>
      <c r="D20" s="13"/>
      <c r="E20" s="13"/>
      <c r="F20" s="13"/>
      <c r="G20" s="13"/>
      <c r="H20" s="13"/>
    </row>
    <row r="21" spans="1:8" x14ac:dyDescent="0.3">
      <c r="A21" s="9" t="s">
        <v>18</v>
      </c>
      <c r="B21" s="3">
        <v>111</v>
      </c>
      <c r="C21" s="3">
        <v>211</v>
      </c>
      <c r="D21" s="13">
        <f>E21+G21+H21</f>
        <v>209070002</v>
      </c>
      <c r="E21" s="13">
        <v>12239517</v>
      </c>
      <c r="F21" s="13" t="s">
        <v>65</v>
      </c>
      <c r="G21" s="13">
        <v>187727950</v>
      </c>
      <c r="H21" s="13">
        <v>9102535</v>
      </c>
    </row>
    <row r="22" spans="1:8" x14ac:dyDescent="0.3">
      <c r="A22" s="34" t="s">
        <v>38</v>
      </c>
      <c r="B22" s="37">
        <v>112</v>
      </c>
      <c r="C22" s="3">
        <v>212</v>
      </c>
      <c r="D22" s="13">
        <f t="shared" ref="D22:D28" si="3">E22+G22+H22</f>
        <v>0</v>
      </c>
      <c r="E22" s="13"/>
      <c r="F22" s="13" t="s">
        <v>65</v>
      </c>
      <c r="G22" s="13"/>
      <c r="H22" s="13"/>
    </row>
    <row r="23" spans="1:8" x14ac:dyDescent="0.3">
      <c r="A23" s="35"/>
      <c r="B23" s="38"/>
      <c r="C23" s="3">
        <v>222</v>
      </c>
      <c r="D23" s="13">
        <f t="shared" si="3"/>
        <v>0</v>
      </c>
      <c r="E23" s="13"/>
      <c r="F23" s="13" t="s">
        <v>65</v>
      </c>
      <c r="G23" s="13"/>
      <c r="H23" s="13"/>
    </row>
    <row r="24" spans="1:8" x14ac:dyDescent="0.3">
      <c r="A24" s="35"/>
      <c r="B24" s="38"/>
      <c r="C24" s="3">
        <v>262</v>
      </c>
      <c r="D24" s="13">
        <f t="shared" si="3"/>
        <v>0</v>
      </c>
      <c r="E24" s="13"/>
      <c r="F24" s="13" t="s">
        <v>65</v>
      </c>
      <c r="G24" s="13"/>
      <c r="H24" s="13"/>
    </row>
    <row r="25" spans="1:8" x14ac:dyDescent="0.3">
      <c r="A25" s="36"/>
      <c r="B25" s="39"/>
      <c r="C25" s="3">
        <v>290</v>
      </c>
      <c r="D25" s="13">
        <f t="shared" si="3"/>
        <v>0</v>
      </c>
      <c r="E25" s="13"/>
      <c r="F25" s="13" t="s">
        <v>65</v>
      </c>
      <c r="G25" s="13"/>
      <c r="H25" s="13"/>
    </row>
    <row r="26" spans="1:8" ht="75" x14ac:dyDescent="0.3">
      <c r="A26" s="9" t="s">
        <v>19</v>
      </c>
      <c r="B26" s="7">
        <v>113</v>
      </c>
      <c r="C26" s="7">
        <v>290</v>
      </c>
      <c r="D26" s="13">
        <f t="shared" si="3"/>
        <v>0</v>
      </c>
      <c r="E26" s="13"/>
      <c r="F26" s="13" t="s">
        <v>65</v>
      </c>
      <c r="G26" s="13"/>
      <c r="H26" s="13"/>
    </row>
    <row r="27" spans="1:8" ht="30" customHeight="1" x14ac:dyDescent="0.3">
      <c r="A27" s="34" t="s">
        <v>39</v>
      </c>
      <c r="B27" s="37">
        <v>119</v>
      </c>
      <c r="C27" s="7">
        <v>213</v>
      </c>
      <c r="D27" s="13">
        <f t="shared" si="3"/>
        <v>63445293</v>
      </c>
      <c r="E27" s="13">
        <v>3815363</v>
      </c>
      <c r="F27" s="13"/>
      <c r="G27" s="13">
        <v>56880964</v>
      </c>
      <c r="H27" s="13">
        <v>2748966</v>
      </c>
    </row>
    <row r="28" spans="1:8" ht="51" customHeight="1" x14ac:dyDescent="0.3">
      <c r="A28" s="36"/>
      <c r="B28" s="39"/>
      <c r="C28" s="3">
        <v>262</v>
      </c>
      <c r="D28" s="13">
        <f t="shared" si="3"/>
        <v>0</v>
      </c>
      <c r="E28" s="13"/>
      <c r="F28" s="13" t="s">
        <v>65</v>
      </c>
      <c r="G28" s="13"/>
      <c r="H28" s="13"/>
    </row>
    <row r="29" spans="1:8" ht="37.5" x14ac:dyDescent="0.3">
      <c r="A29" s="9" t="s">
        <v>40</v>
      </c>
      <c r="B29" s="3">
        <v>240</v>
      </c>
      <c r="C29" s="2"/>
      <c r="D29" s="13">
        <f>SUM(E29:H29)</f>
        <v>102331490.39</v>
      </c>
      <c r="E29" s="13">
        <f>E31+E32+E33+E34+E35+E36+E37+E38+E39+E40+E41+E42+E43+E44+E45+E46</f>
        <v>6615444.7300000004</v>
      </c>
      <c r="F29" s="13">
        <f>F31+F32+F33+F34+F35+F36+F37+F38+F39+F40+F41+F42+F43+F44+F45+F46</f>
        <v>0</v>
      </c>
      <c r="G29" s="13">
        <f t="shared" ref="G29:H29" si="4">G31+G32+G33+G34+G35+G36+G37+G38+G39+G40+G41+G42+G43+G44+G45+G46</f>
        <v>90737870.689999998</v>
      </c>
      <c r="H29" s="13">
        <f t="shared" si="4"/>
        <v>4978174.97</v>
      </c>
    </row>
    <row r="30" spans="1:8" x14ac:dyDescent="0.3">
      <c r="A30" s="9" t="s">
        <v>3</v>
      </c>
      <c r="B30" s="2"/>
      <c r="C30" s="2"/>
      <c r="D30" s="13"/>
      <c r="E30" s="13"/>
      <c r="F30" s="13"/>
      <c r="G30" s="13"/>
      <c r="H30" s="13"/>
    </row>
    <row r="31" spans="1:8" x14ac:dyDescent="0.3">
      <c r="A31" s="34" t="s">
        <v>41</v>
      </c>
      <c r="B31" s="37">
        <v>243</v>
      </c>
      <c r="C31" s="3">
        <v>222</v>
      </c>
      <c r="D31" s="13">
        <f>SUM(E31:H31)</f>
        <v>0</v>
      </c>
      <c r="E31" s="13"/>
      <c r="F31" s="13"/>
      <c r="G31" s="13"/>
      <c r="H31" s="13"/>
    </row>
    <row r="32" spans="1:8" x14ac:dyDescent="0.3">
      <c r="A32" s="35"/>
      <c r="B32" s="38"/>
      <c r="C32" s="3">
        <v>224</v>
      </c>
      <c r="D32" s="13">
        <f t="shared" ref="D32:D53" si="5">SUM(E32:H32)</f>
        <v>0</v>
      </c>
      <c r="E32" s="13"/>
      <c r="F32" s="13"/>
      <c r="G32" s="13"/>
      <c r="H32" s="13"/>
    </row>
    <row r="33" spans="1:14" x14ac:dyDescent="0.3">
      <c r="A33" s="35"/>
      <c r="B33" s="38"/>
      <c r="C33" s="3">
        <v>225</v>
      </c>
      <c r="D33" s="13">
        <f t="shared" si="5"/>
        <v>0</v>
      </c>
      <c r="E33" s="13"/>
      <c r="F33" s="13"/>
      <c r="G33" s="13"/>
      <c r="H33" s="13"/>
    </row>
    <row r="34" spans="1:14" x14ac:dyDescent="0.3">
      <c r="A34" s="35"/>
      <c r="B34" s="38"/>
      <c r="C34" s="3">
        <v>226</v>
      </c>
      <c r="D34" s="13">
        <f t="shared" si="5"/>
        <v>0</v>
      </c>
      <c r="E34" s="13"/>
      <c r="F34" s="13"/>
      <c r="G34" s="13"/>
      <c r="H34" s="13"/>
    </row>
    <row r="35" spans="1:14" x14ac:dyDescent="0.3">
      <c r="A35" s="35"/>
      <c r="B35" s="38"/>
      <c r="C35" s="3">
        <v>290</v>
      </c>
      <c r="D35" s="13">
        <f t="shared" si="5"/>
        <v>0</v>
      </c>
      <c r="E35" s="13"/>
      <c r="F35" s="13"/>
      <c r="G35" s="13"/>
      <c r="H35" s="13"/>
    </row>
    <row r="36" spans="1:14" x14ac:dyDescent="0.3">
      <c r="A36" s="35"/>
      <c r="B36" s="38"/>
      <c r="C36" s="3">
        <v>310</v>
      </c>
      <c r="D36" s="13">
        <f t="shared" si="5"/>
        <v>0</v>
      </c>
      <c r="E36" s="13"/>
      <c r="F36" s="13"/>
      <c r="G36" s="13"/>
      <c r="H36" s="13"/>
    </row>
    <row r="37" spans="1:14" x14ac:dyDescent="0.3">
      <c r="A37" s="36"/>
      <c r="B37" s="39"/>
      <c r="C37" s="3">
        <v>340</v>
      </c>
      <c r="D37" s="13">
        <f t="shared" si="5"/>
        <v>0</v>
      </c>
      <c r="E37" s="13"/>
      <c r="F37" s="13"/>
      <c r="G37" s="13"/>
      <c r="H37" s="13"/>
    </row>
    <row r="38" spans="1:14" x14ac:dyDescent="0.3">
      <c r="A38" s="34" t="s">
        <v>42</v>
      </c>
      <c r="B38" s="37">
        <v>244</v>
      </c>
      <c r="C38" s="3">
        <v>221</v>
      </c>
      <c r="D38" s="13">
        <f t="shared" si="5"/>
        <v>829257</v>
      </c>
      <c r="E38" s="13">
        <v>51497</v>
      </c>
      <c r="F38" s="13"/>
      <c r="G38" s="13">
        <v>746747</v>
      </c>
      <c r="H38" s="13">
        <v>31013</v>
      </c>
    </row>
    <row r="39" spans="1:14" x14ac:dyDescent="0.3">
      <c r="A39" s="35"/>
      <c r="B39" s="38"/>
      <c r="C39" s="3">
        <v>222</v>
      </c>
      <c r="D39" s="13">
        <f t="shared" si="5"/>
        <v>0</v>
      </c>
      <c r="E39" s="13"/>
      <c r="F39" s="13"/>
      <c r="G39" s="13"/>
      <c r="H39" s="13"/>
    </row>
    <row r="40" spans="1:14" x14ac:dyDescent="0.3">
      <c r="A40" s="35"/>
      <c r="B40" s="38"/>
      <c r="C40" s="3">
        <v>223</v>
      </c>
      <c r="D40" s="13">
        <f t="shared" si="5"/>
        <v>17512529</v>
      </c>
      <c r="E40" s="13">
        <v>1078429</v>
      </c>
      <c r="F40" s="13"/>
      <c r="G40" s="13">
        <v>15731173</v>
      </c>
      <c r="H40" s="13">
        <v>702927</v>
      </c>
    </row>
    <row r="41" spans="1:14" x14ac:dyDescent="0.3">
      <c r="A41" s="35"/>
      <c r="B41" s="38"/>
      <c r="C41" s="3">
        <v>224</v>
      </c>
      <c r="D41" s="13">
        <f t="shared" si="5"/>
        <v>0</v>
      </c>
      <c r="E41" s="13"/>
      <c r="F41" s="13"/>
      <c r="G41" s="13"/>
      <c r="H41" s="13"/>
    </row>
    <row r="42" spans="1:14" x14ac:dyDescent="0.3">
      <c r="A42" s="35"/>
      <c r="B42" s="38"/>
      <c r="C42" s="3">
        <v>225</v>
      </c>
      <c r="D42" s="13">
        <f t="shared" si="5"/>
        <v>16304161</v>
      </c>
      <c r="E42" s="13">
        <v>2762545</v>
      </c>
      <c r="F42" s="13"/>
      <c r="G42" s="13">
        <v>13000856</v>
      </c>
      <c r="H42" s="13">
        <v>540760</v>
      </c>
    </row>
    <row r="43" spans="1:14" x14ac:dyDescent="0.3">
      <c r="A43" s="35"/>
      <c r="B43" s="38"/>
      <c r="C43" s="3">
        <v>226</v>
      </c>
      <c r="D43" s="13">
        <f t="shared" si="5"/>
        <v>9816292</v>
      </c>
      <c r="E43" s="13">
        <v>255924</v>
      </c>
      <c r="F43" s="13"/>
      <c r="G43" s="13">
        <v>8479974</v>
      </c>
      <c r="H43" s="13">
        <v>1080394</v>
      </c>
    </row>
    <row r="44" spans="1:14" x14ac:dyDescent="0.3">
      <c r="A44" s="35"/>
      <c r="B44" s="38"/>
      <c r="C44" s="3">
        <v>290</v>
      </c>
      <c r="D44" s="13">
        <f t="shared" si="5"/>
        <v>67204</v>
      </c>
      <c r="E44" s="13"/>
      <c r="F44" s="13"/>
      <c r="G44" s="13"/>
      <c r="H44" s="13">
        <v>67204</v>
      </c>
    </row>
    <row r="45" spans="1:14" x14ac:dyDescent="0.3">
      <c r="A45" s="35"/>
      <c r="B45" s="38"/>
      <c r="C45" s="3">
        <v>310</v>
      </c>
      <c r="D45" s="13">
        <f t="shared" si="5"/>
        <v>6141294</v>
      </c>
      <c r="E45" s="13">
        <v>64310</v>
      </c>
      <c r="F45" s="13"/>
      <c r="G45" s="13">
        <v>5558996</v>
      </c>
      <c r="H45" s="13">
        <v>517988</v>
      </c>
    </row>
    <row r="46" spans="1:14" x14ac:dyDescent="0.3">
      <c r="A46" s="36"/>
      <c r="B46" s="39"/>
      <c r="C46" s="3">
        <v>340</v>
      </c>
      <c r="D46" s="13">
        <f t="shared" si="5"/>
        <v>51660753.389999993</v>
      </c>
      <c r="E46" s="13">
        <v>2402739.73</v>
      </c>
      <c r="F46" s="13"/>
      <c r="G46" s="13">
        <v>47220124.689999998</v>
      </c>
      <c r="H46" s="13">
        <v>2037888.97</v>
      </c>
      <c r="J46" s="16">
        <f>SUM(D38:D46)</f>
        <v>102331490.38999999</v>
      </c>
      <c r="K46" s="16">
        <f>SUM(E38:E46)</f>
        <v>6615444.7300000004</v>
      </c>
      <c r="L46" s="16">
        <f>SUM(F38:F46)</f>
        <v>0</v>
      </c>
      <c r="M46" s="16">
        <f>SUM(G38:G46)</f>
        <v>90737870.689999998</v>
      </c>
      <c r="N46" s="16">
        <f>SUM(H38:H46)</f>
        <v>4978174.97</v>
      </c>
    </row>
    <row r="47" spans="1:14" x14ac:dyDescent="0.3">
      <c r="A47" s="9" t="s">
        <v>43</v>
      </c>
      <c r="B47" s="3">
        <v>300</v>
      </c>
      <c r="C47" s="2"/>
      <c r="D47" s="13">
        <f t="shared" si="5"/>
        <v>0</v>
      </c>
      <c r="E47" s="13">
        <f>E49+E50+E51+E52+E53</f>
        <v>0</v>
      </c>
      <c r="F47" s="13">
        <f t="shared" ref="F47:H47" si="6">F49+F50+F51+F52+F53</f>
        <v>0</v>
      </c>
      <c r="G47" s="13">
        <f t="shared" si="6"/>
        <v>0</v>
      </c>
      <c r="H47" s="13">
        <f t="shared" si="6"/>
        <v>0</v>
      </c>
    </row>
    <row r="48" spans="1:14" x14ac:dyDescent="0.3">
      <c r="A48" s="9" t="s">
        <v>3</v>
      </c>
      <c r="B48" s="2"/>
      <c r="C48" s="2"/>
      <c r="D48" s="13"/>
      <c r="E48" s="13"/>
      <c r="F48" s="13"/>
      <c r="G48" s="13"/>
      <c r="H48" s="13"/>
    </row>
    <row r="49" spans="1:10" ht="37.5" x14ac:dyDescent="0.3">
      <c r="A49" s="9" t="s">
        <v>44</v>
      </c>
      <c r="B49" s="7">
        <v>313</v>
      </c>
      <c r="C49" s="7">
        <v>262</v>
      </c>
      <c r="D49" s="13">
        <f t="shared" si="5"/>
        <v>0</v>
      </c>
      <c r="E49" s="13"/>
      <c r="F49" s="13"/>
      <c r="G49" s="13"/>
      <c r="H49" s="13"/>
    </row>
    <row r="50" spans="1:10" ht="37.5" x14ac:dyDescent="0.3">
      <c r="A50" s="9" t="s">
        <v>45</v>
      </c>
      <c r="B50" s="7">
        <v>321</v>
      </c>
      <c r="C50" s="7">
        <v>262</v>
      </c>
      <c r="D50" s="13">
        <f t="shared" si="5"/>
        <v>0</v>
      </c>
      <c r="E50" s="13"/>
      <c r="F50" s="13"/>
      <c r="G50" s="13"/>
      <c r="H50" s="13"/>
    </row>
    <row r="51" spans="1:10" x14ac:dyDescent="0.3">
      <c r="A51" s="9" t="s">
        <v>46</v>
      </c>
      <c r="B51" s="3">
        <v>340</v>
      </c>
      <c r="C51" s="3">
        <v>290</v>
      </c>
      <c r="D51" s="13">
        <f t="shared" si="5"/>
        <v>0</v>
      </c>
      <c r="E51" s="13"/>
      <c r="F51" s="13"/>
      <c r="G51" s="13"/>
      <c r="H51" s="13">
        <v>0</v>
      </c>
    </row>
    <row r="52" spans="1:10" x14ac:dyDescent="0.3">
      <c r="A52" s="44" t="s">
        <v>48</v>
      </c>
      <c r="B52" s="42">
        <v>360</v>
      </c>
      <c r="C52" s="3">
        <v>262</v>
      </c>
      <c r="D52" s="13">
        <f t="shared" si="5"/>
        <v>0</v>
      </c>
      <c r="E52" s="13"/>
      <c r="F52" s="13"/>
      <c r="G52" s="13"/>
      <c r="H52" s="13"/>
    </row>
    <row r="53" spans="1:10" x14ac:dyDescent="0.3">
      <c r="A53" s="45"/>
      <c r="B53" s="43"/>
      <c r="C53" s="3">
        <v>290</v>
      </c>
      <c r="D53" s="13">
        <f t="shared" si="5"/>
        <v>0</v>
      </c>
      <c r="E53" s="13"/>
      <c r="F53" s="13"/>
      <c r="G53" s="13"/>
      <c r="H53" s="13"/>
    </row>
    <row r="54" spans="1:10" ht="37.5" x14ac:dyDescent="0.3">
      <c r="A54" s="9" t="s">
        <v>47</v>
      </c>
      <c r="B54" s="3">
        <v>830</v>
      </c>
      <c r="C54" s="2"/>
      <c r="D54" s="13">
        <f>E54+G54+H54</f>
        <v>0</v>
      </c>
      <c r="E54" s="13">
        <f>E56</f>
        <v>0</v>
      </c>
      <c r="F54" s="13" t="s">
        <v>65</v>
      </c>
      <c r="G54" s="13">
        <f t="shared" ref="G54:H54" si="7">G56</f>
        <v>0</v>
      </c>
      <c r="H54" s="13">
        <f t="shared" si="7"/>
        <v>0</v>
      </c>
    </row>
    <row r="55" spans="1:10" x14ac:dyDescent="0.3">
      <c r="A55" s="9" t="s">
        <v>3</v>
      </c>
      <c r="B55" s="2"/>
      <c r="C55" s="2"/>
      <c r="D55" s="13"/>
      <c r="E55" s="13"/>
      <c r="F55" s="13" t="s">
        <v>65</v>
      </c>
      <c r="G55" s="13"/>
      <c r="H55" s="13"/>
    </row>
    <row r="56" spans="1:10" ht="37.5" x14ac:dyDescent="0.3">
      <c r="A56" s="9" t="s">
        <v>50</v>
      </c>
      <c r="B56" s="3">
        <v>831</v>
      </c>
      <c r="C56" s="3">
        <v>290</v>
      </c>
      <c r="D56" s="13">
        <f t="shared" ref="D56:D57" si="8">E56+G56+H56</f>
        <v>0</v>
      </c>
      <c r="E56" s="13"/>
      <c r="F56" s="13" t="s">
        <v>65</v>
      </c>
      <c r="G56" s="13"/>
      <c r="H56" s="13"/>
    </row>
    <row r="57" spans="1:10" x14ac:dyDescent="0.3">
      <c r="A57" s="9" t="s">
        <v>49</v>
      </c>
      <c r="B57" s="3">
        <v>850</v>
      </c>
      <c r="C57" s="3"/>
      <c r="D57" s="13">
        <f t="shared" si="8"/>
        <v>1113189</v>
      </c>
      <c r="E57" s="13">
        <f>E59+E60+E61</f>
        <v>125026</v>
      </c>
      <c r="F57" s="13" t="s">
        <v>65</v>
      </c>
      <c r="G57" s="13">
        <f>G59+G60+G61</f>
        <v>751014</v>
      </c>
      <c r="H57" s="13">
        <f>H59+H60+H61</f>
        <v>237149</v>
      </c>
      <c r="J57" s="16"/>
    </row>
    <row r="58" spans="1:10" x14ac:dyDescent="0.3">
      <c r="A58" s="9" t="s">
        <v>3</v>
      </c>
      <c r="B58" s="2"/>
      <c r="C58" s="2"/>
      <c r="D58" s="13"/>
      <c r="E58" s="13"/>
      <c r="F58" s="13" t="s">
        <v>65</v>
      </c>
      <c r="G58" s="13"/>
      <c r="H58" s="13"/>
    </row>
    <row r="59" spans="1:10" ht="37.5" x14ac:dyDescent="0.3">
      <c r="A59" s="9" t="s">
        <v>51</v>
      </c>
      <c r="B59" s="3">
        <v>851</v>
      </c>
      <c r="C59" s="3">
        <v>290</v>
      </c>
      <c r="D59" s="13">
        <f t="shared" ref="D59:D61" si="9">E59+G59+H59</f>
        <v>634385</v>
      </c>
      <c r="E59" s="13">
        <v>102956</v>
      </c>
      <c r="F59" s="13" t="s">
        <v>65</v>
      </c>
      <c r="G59" s="13">
        <v>494747</v>
      </c>
      <c r="H59" s="13">
        <v>36682</v>
      </c>
    </row>
    <row r="60" spans="1:10" x14ac:dyDescent="0.3">
      <c r="A60" s="9" t="s">
        <v>52</v>
      </c>
      <c r="B60" s="3">
        <v>852</v>
      </c>
      <c r="C60" s="3">
        <v>290</v>
      </c>
      <c r="D60" s="13">
        <f t="shared" si="9"/>
        <v>83634</v>
      </c>
      <c r="E60" s="13">
        <v>22070</v>
      </c>
      <c r="F60" s="13" t="s">
        <v>65</v>
      </c>
      <c r="G60" s="13">
        <v>45134</v>
      </c>
      <c r="H60" s="13">
        <v>16430</v>
      </c>
    </row>
    <row r="61" spans="1:10" x14ac:dyDescent="0.3">
      <c r="A61" s="9" t="s">
        <v>53</v>
      </c>
      <c r="B61" s="3">
        <v>853</v>
      </c>
      <c r="C61" s="3">
        <v>290</v>
      </c>
      <c r="D61" s="13">
        <f t="shared" si="9"/>
        <v>395170</v>
      </c>
      <c r="E61" s="13"/>
      <c r="F61" s="13" t="s">
        <v>65</v>
      </c>
      <c r="G61" s="13">
        <v>211133</v>
      </c>
      <c r="H61" s="13">
        <v>184037</v>
      </c>
    </row>
    <row r="62" spans="1:10" x14ac:dyDescent="0.3">
      <c r="A62" s="10" t="s">
        <v>54</v>
      </c>
      <c r="B62" s="2"/>
      <c r="C62" s="12">
        <v>500</v>
      </c>
      <c r="D62" s="14">
        <f>SUM(E62:H62)</f>
        <v>0</v>
      </c>
      <c r="E62" s="14">
        <f>E64+E65</f>
        <v>0</v>
      </c>
      <c r="F62" s="14">
        <f t="shared" ref="F62:H62" si="10">F64+F65</f>
        <v>0</v>
      </c>
      <c r="G62" s="14">
        <f t="shared" si="10"/>
        <v>0</v>
      </c>
      <c r="H62" s="14">
        <f t="shared" si="10"/>
        <v>0</v>
      </c>
    </row>
    <row r="63" spans="1:10" x14ac:dyDescent="0.3">
      <c r="A63" s="9" t="s">
        <v>3</v>
      </c>
      <c r="B63" s="2"/>
      <c r="C63" s="3"/>
      <c r="D63" s="13"/>
      <c r="E63" s="13"/>
      <c r="F63" s="13"/>
      <c r="G63" s="13"/>
      <c r="H63" s="13"/>
    </row>
    <row r="64" spans="1:10" x14ac:dyDescent="0.3">
      <c r="A64" s="9" t="s">
        <v>55</v>
      </c>
      <c r="B64" s="2"/>
      <c r="C64" s="3">
        <v>510</v>
      </c>
      <c r="D64" s="13">
        <f t="shared" ref="D64:D66" si="11">SUM(E64:H64)</f>
        <v>0</v>
      </c>
      <c r="E64" s="13"/>
      <c r="F64" s="13"/>
      <c r="G64" s="13"/>
      <c r="H64" s="13"/>
    </row>
    <row r="65" spans="1:14" x14ac:dyDescent="0.3">
      <c r="A65" s="9" t="s">
        <v>56</v>
      </c>
      <c r="B65" s="2"/>
      <c r="C65" s="3">
        <v>550</v>
      </c>
      <c r="D65" s="13">
        <f t="shared" si="11"/>
        <v>0</v>
      </c>
      <c r="E65" s="13"/>
      <c r="F65" s="13"/>
      <c r="G65" s="13"/>
      <c r="H65" s="13"/>
    </row>
    <row r="66" spans="1:14" x14ac:dyDescent="0.3">
      <c r="A66" s="10" t="s">
        <v>57</v>
      </c>
      <c r="B66" s="2"/>
      <c r="C66" s="12">
        <v>600</v>
      </c>
      <c r="D66" s="14">
        <f t="shared" si="11"/>
        <v>612837</v>
      </c>
      <c r="E66" s="14">
        <f>E68+E69+E70</f>
        <v>612837</v>
      </c>
      <c r="F66" s="14">
        <f t="shared" ref="F66:H66" si="12">F68+F69+F70</f>
        <v>0</v>
      </c>
      <c r="G66" s="14">
        <f t="shared" si="12"/>
        <v>0</v>
      </c>
      <c r="H66" s="14">
        <f t="shared" si="12"/>
        <v>0</v>
      </c>
    </row>
    <row r="67" spans="1:14" x14ac:dyDescent="0.3">
      <c r="A67" s="9" t="s">
        <v>3</v>
      </c>
      <c r="B67" s="2"/>
      <c r="C67" s="3"/>
      <c r="D67" s="13"/>
      <c r="E67" s="13"/>
      <c r="F67" s="13"/>
      <c r="G67" s="13"/>
      <c r="H67" s="13"/>
    </row>
    <row r="68" spans="1:14" x14ac:dyDescent="0.3">
      <c r="A68" s="9" t="s">
        <v>58</v>
      </c>
      <c r="B68" s="2"/>
      <c r="C68" s="3">
        <v>610</v>
      </c>
      <c r="D68" s="13">
        <f t="shared" ref="D68:D70" si="13">SUM(E68:H68)</f>
        <v>0</v>
      </c>
      <c r="E68" s="13"/>
      <c r="F68" s="13"/>
      <c r="G68" s="13"/>
      <c r="H68" s="13"/>
    </row>
    <row r="69" spans="1:14" ht="37.5" x14ac:dyDescent="0.3">
      <c r="A69" s="9" t="s">
        <v>20</v>
      </c>
      <c r="B69" s="2"/>
      <c r="C69" s="2"/>
      <c r="D69" s="13">
        <f t="shared" si="13"/>
        <v>612837</v>
      </c>
      <c r="E69" s="13">
        <v>612837</v>
      </c>
      <c r="F69" s="13"/>
      <c r="G69" s="13"/>
      <c r="H69" s="13"/>
    </row>
    <row r="70" spans="1:14" x14ac:dyDescent="0.3">
      <c r="A70" s="9" t="s">
        <v>59</v>
      </c>
      <c r="B70" s="2"/>
      <c r="C70" s="2"/>
      <c r="D70" s="13">
        <f t="shared" si="13"/>
        <v>0</v>
      </c>
      <c r="E70" s="13"/>
      <c r="F70" s="13"/>
      <c r="G70" s="13"/>
      <c r="H70" s="13"/>
    </row>
    <row r="71" spans="1:14" x14ac:dyDescent="0.3">
      <c r="A71" s="9" t="s">
        <v>60</v>
      </c>
      <c r="B71" s="2"/>
      <c r="C71" s="2"/>
      <c r="D71" s="13">
        <f>SUM(E71:H71)</f>
        <v>0</v>
      </c>
      <c r="E71" s="13">
        <f>E8+E9-E18-E69</f>
        <v>0</v>
      </c>
      <c r="F71" s="13">
        <f t="shared" ref="F71:H71" si="14">F8+F9-F18-F69</f>
        <v>0</v>
      </c>
      <c r="G71" s="13">
        <f t="shared" si="14"/>
        <v>0</v>
      </c>
      <c r="H71" s="13">
        <f t="shared" si="14"/>
        <v>0</v>
      </c>
    </row>
    <row r="72" spans="1:14" x14ac:dyDescent="0.3">
      <c r="A72" s="1" t="s">
        <v>61</v>
      </c>
      <c r="M72" s="1" t="s">
        <v>91</v>
      </c>
    </row>
    <row r="73" spans="1:14" x14ac:dyDescent="0.3">
      <c r="A73" s="29" t="s">
        <v>62</v>
      </c>
      <c r="B73" s="40">
        <f>D38+D39+D40+D41+D42+D43+H44+D45+D46+D31+D32+D33+D34+D36+D37</f>
        <v>102331490.38999999</v>
      </c>
      <c r="C73" s="41"/>
      <c r="K73" s="16">
        <f>D18-D21-D27-D22-D57</f>
        <v>102331490.38999999</v>
      </c>
      <c r="L73" s="16">
        <f>K73*0.05</f>
        <v>5116574.5194999995</v>
      </c>
      <c r="N73" s="16">
        <v>6262609.1100000003</v>
      </c>
    </row>
    <row r="74" spans="1:14" x14ac:dyDescent="0.3">
      <c r="A74" s="33" t="s">
        <v>69</v>
      </c>
      <c r="B74" s="33"/>
      <c r="C74" s="33"/>
      <c r="D74" s="33"/>
      <c r="E74" s="33"/>
      <c r="F74" s="33"/>
      <c r="G74" s="33"/>
      <c r="H74" s="33"/>
      <c r="K74" s="16">
        <f>K73-B73</f>
        <v>0</v>
      </c>
      <c r="N74" s="16">
        <f>N73-L73</f>
        <v>1146034.5905000009</v>
      </c>
    </row>
    <row r="76" spans="1:14" x14ac:dyDescent="0.3">
      <c r="A76" s="33" t="s">
        <v>68</v>
      </c>
      <c r="B76" s="33"/>
      <c r="C76" s="33"/>
      <c r="D76" s="33"/>
      <c r="E76" s="33"/>
      <c r="F76" s="33"/>
      <c r="G76" s="33"/>
      <c r="H76" s="33"/>
    </row>
    <row r="78" spans="1:14" x14ac:dyDescent="0.3">
      <c r="A78" s="33" t="s">
        <v>67</v>
      </c>
      <c r="B78" s="33"/>
      <c r="C78" s="33"/>
      <c r="D78" s="33"/>
      <c r="E78" s="33"/>
      <c r="F78" s="33"/>
      <c r="G78" s="33"/>
      <c r="H78" s="33"/>
    </row>
    <row r="79" spans="1:14" x14ac:dyDescent="0.3">
      <c r="C79" s="1" t="s">
        <v>70</v>
      </c>
    </row>
    <row r="82" spans="2:8" x14ac:dyDescent="0.3">
      <c r="C82" s="1" t="s">
        <v>90</v>
      </c>
      <c r="D82" s="16">
        <f>D38+D39+D40+D41+D42+D43+D44+D45+D46</f>
        <v>102331490.38999999</v>
      </c>
      <c r="E82" s="16">
        <f>E38+E39+E40+E41+E42+E43+E44+E45+E46</f>
        <v>6615444.7300000004</v>
      </c>
      <c r="F82" s="16">
        <f t="shared" ref="F82:H82" si="15">F38+F39+F40+F41+F42+F43+F44+F45+F46</f>
        <v>0</v>
      </c>
      <c r="G82" s="16">
        <f t="shared" si="15"/>
        <v>90737870.689999998</v>
      </c>
      <c r="H82" s="16">
        <f t="shared" si="15"/>
        <v>4978174.97</v>
      </c>
    </row>
    <row r="85" spans="2:8" x14ac:dyDescent="0.3">
      <c r="C85" s="1">
        <v>210</v>
      </c>
      <c r="D85" s="16">
        <f>D21+D22+D27</f>
        <v>272515295</v>
      </c>
      <c r="E85" s="16">
        <f t="shared" ref="E85:H85" si="16">E21+E22+E27</f>
        <v>16054880</v>
      </c>
      <c r="F85" s="16"/>
      <c r="G85" s="16">
        <f t="shared" si="16"/>
        <v>244608914</v>
      </c>
      <c r="H85" s="16">
        <f t="shared" si="16"/>
        <v>11851501</v>
      </c>
    </row>
    <row r="86" spans="2:8" x14ac:dyDescent="0.3">
      <c r="C86" s="1" t="s">
        <v>89</v>
      </c>
      <c r="D86" s="16">
        <f>D21+D27</f>
        <v>272515295</v>
      </c>
      <c r="E86" s="16">
        <f t="shared" ref="E86:H86" si="17">E21+E27</f>
        <v>16054880</v>
      </c>
      <c r="F86" s="16"/>
      <c r="G86" s="16">
        <f t="shared" si="17"/>
        <v>244608914</v>
      </c>
      <c r="H86" s="16">
        <f t="shared" si="17"/>
        <v>11851501</v>
      </c>
    </row>
    <row r="87" spans="2:8" x14ac:dyDescent="0.3">
      <c r="B87" s="1">
        <v>220</v>
      </c>
      <c r="C87" s="1">
        <v>290</v>
      </c>
      <c r="D87" s="16">
        <f>D51</f>
        <v>0</v>
      </c>
      <c r="E87" s="16">
        <f t="shared" ref="E87:H87" si="18">E51</f>
        <v>0</v>
      </c>
      <c r="F87" s="16">
        <f t="shared" si="18"/>
        <v>0</v>
      </c>
      <c r="G87" s="16">
        <f t="shared" si="18"/>
        <v>0</v>
      </c>
      <c r="H87" s="16">
        <f t="shared" si="18"/>
        <v>0</v>
      </c>
    </row>
    <row r="88" spans="2:8" x14ac:dyDescent="0.3">
      <c r="B88" s="1">
        <v>250</v>
      </c>
      <c r="C88" s="1">
        <v>290</v>
      </c>
      <c r="D88" s="16">
        <f>D57+D44</f>
        <v>1180393</v>
      </c>
      <c r="E88" s="16">
        <f t="shared" ref="E88:H88" si="19">E57+E44</f>
        <v>125026</v>
      </c>
      <c r="F88" s="16"/>
      <c r="G88" s="16">
        <f t="shared" si="19"/>
        <v>751014</v>
      </c>
      <c r="H88" s="16">
        <f t="shared" si="19"/>
        <v>304353</v>
      </c>
    </row>
    <row r="89" spans="2:8" x14ac:dyDescent="0.3">
      <c r="B89" s="1">
        <v>260</v>
      </c>
      <c r="D89" s="16">
        <f>D38+D39+D40+D41+D42+D43+D45+D46</f>
        <v>102264286.38999999</v>
      </c>
      <c r="E89" s="16">
        <f t="shared" ref="E89:H89" si="20">E38+E39+E40+E41+E42+E43+E45+E46</f>
        <v>6615444.7300000004</v>
      </c>
      <c r="F89" s="16">
        <f t="shared" si="20"/>
        <v>0</v>
      </c>
      <c r="G89" s="16">
        <f t="shared" si="20"/>
        <v>90737870.689999998</v>
      </c>
      <c r="H89" s="16">
        <f t="shared" si="20"/>
        <v>4910970.97</v>
      </c>
    </row>
    <row r="92" spans="2:8" x14ac:dyDescent="0.3">
      <c r="D92" s="16">
        <f>SUM(D85+D87+D88+D89)</f>
        <v>375959974.38999999</v>
      </c>
      <c r="E92" s="16">
        <f t="shared" ref="E92:H92" si="21">SUM(E85+E87+E88+E89)</f>
        <v>22795350.73</v>
      </c>
      <c r="F92" s="16">
        <f t="shared" si="21"/>
        <v>0</v>
      </c>
      <c r="G92" s="16">
        <f t="shared" si="21"/>
        <v>336097798.69</v>
      </c>
      <c r="H92" s="16">
        <f t="shared" si="21"/>
        <v>17066824.969999999</v>
      </c>
    </row>
    <row r="95" spans="2:8" x14ac:dyDescent="0.3">
      <c r="D95" s="16">
        <f>D87+D88</f>
        <v>1180393</v>
      </c>
      <c r="E95" s="16">
        <f t="shared" ref="E95:H95" si="22">E87+E88</f>
        <v>125026</v>
      </c>
      <c r="F95" s="16">
        <f t="shared" si="22"/>
        <v>0</v>
      </c>
      <c r="G95" s="16">
        <f t="shared" si="22"/>
        <v>751014</v>
      </c>
      <c r="H95" s="16">
        <f t="shared" si="22"/>
        <v>304353</v>
      </c>
    </row>
  </sheetData>
  <mergeCells count="28">
    <mergeCell ref="F1:H1"/>
    <mergeCell ref="A2:H2"/>
    <mergeCell ref="B10:B11"/>
    <mergeCell ref="C10:C11"/>
    <mergeCell ref="D10:D11"/>
    <mergeCell ref="E10:E11"/>
    <mergeCell ref="F10:F11"/>
    <mergeCell ref="G10:G11"/>
    <mergeCell ref="H10:H11"/>
    <mergeCell ref="D4:H4"/>
    <mergeCell ref="D5:D6"/>
    <mergeCell ref="E5:H5"/>
    <mergeCell ref="A4:A6"/>
    <mergeCell ref="B4:C5"/>
    <mergeCell ref="A74:H74"/>
    <mergeCell ref="A76:H76"/>
    <mergeCell ref="A78:H78"/>
    <mergeCell ref="A22:A25"/>
    <mergeCell ref="B22:B25"/>
    <mergeCell ref="A27:A28"/>
    <mergeCell ref="B27:B28"/>
    <mergeCell ref="A31:A37"/>
    <mergeCell ref="B31:B37"/>
    <mergeCell ref="B73:C73"/>
    <mergeCell ref="B52:B53"/>
    <mergeCell ref="A52:A53"/>
    <mergeCell ref="A38:A46"/>
    <mergeCell ref="B38:B46"/>
  </mergeCells>
  <pageMargins left="0" right="0" top="0.98425196850393704" bottom="0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I11" sqref="I11:I12"/>
    </sheetView>
  </sheetViews>
  <sheetFormatPr defaultRowHeight="15" x14ac:dyDescent="0.25"/>
  <cols>
    <col min="1" max="1" width="24.28515625" style="17" customWidth="1"/>
    <col min="2" max="2" width="10.140625" style="17" customWidth="1"/>
    <col min="3" max="3" width="16" style="17" customWidth="1"/>
    <col min="4" max="4" width="19.7109375" style="17" customWidth="1"/>
    <col min="5" max="5" width="18.42578125" style="17" customWidth="1"/>
    <col min="6" max="6" width="16.42578125" style="17" customWidth="1"/>
    <col min="7" max="7" width="20" style="17" customWidth="1"/>
    <col min="8" max="8" width="18.85546875" style="17" customWidth="1"/>
    <col min="9" max="9" width="20.7109375" style="17" customWidth="1"/>
    <col min="10" max="10" width="16.42578125" style="17" customWidth="1"/>
    <col min="11" max="11" width="14" style="17" customWidth="1"/>
    <col min="12" max="12" width="14.5703125" style="17" customWidth="1"/>
    <col min="257" max="257" width="15.85546875" customWidth="1"/>
    <col min="258" max="258" width="6.7109375" customWidth="1"/>
    <col min="259" max="259" width="9.140625" customWidth="1"/>
    <col min="260" max="260" width="12.7109375" customWidth="1"/>
    <col min="261" max="261" width="11.85546875" customWidth="1"/>
    <col min="262" max="262" width="12" customWidth="1"/>
    <col min="263" max="263" width="11.5703125" customWidth="1"/>
    <col min="264" max="264" width="11.42578125" customWidth="1"/>
    <col min="265" max="265" width="12.85546875" customWidth="1"/>
    <col min="266" max="266" width="13" customWidth="1"/>
    <col min="267" max="268" width="13.7109375" customWidth="1"/>
    <col min="513" max="513" width="15.85546875" customWidth="1"/>
    <col min="514" max="514" width="6.7109375" customWidth="1"/>
    <col min="515" max="515" width="9.140625" customWidth="1"/>
    <col min="516" max="516" width="12.7109375" customWidth="1"/>
    <col min="517" max="517" width="11.85546875" customWidth="1"/>
    <col min="518" max="518" width="12" customWidth="1"/>
    <col min="519" max="519" width="11.5703125" customWidth="1"/>
    <col min="520" max="520" width="11.42578125" customWidth="1"/>
    <col min="521" max="521" width="12.85546875" customWidth="1"/>
    <col min="522" max="522" width="13" customWidth="1"/>
    <col min="523" max="524" width="13.7109375" customWidth="1"/>
    <col min="769" max="769" width="15.85546875" customWidth="1"/>
    <col min="770" max="770" width="6.7109375" customWidth="1"/>
    <col min="771" max="771" width="9.140625" customWidth="1"/>
    <col min="772" max="772" width="12.7109375" customWidth="1"/>
    <col min="773" max="773" width="11.85546875" customWidth="1"/>
    <col min="774" max="774" width="12" customWidth="1"/>
    <col min="775" max="775" width="11.5703125" customWidth="1"/>
    <col min="776" max="776" width="11.42578125" customWidth="1"/>
    <col min="777" max="777" width="12.85546875" customWidth="1"/>
    <col min="778" max="778" width="13" customWidth="1"/>
    <col min="779" max="780" width="13.7109375" customWidth="1"/>
    <col min="1025" max="1025" width="15.85546875" customWidth="1"/>
    <col min="1026" max="1026" width="6.7109375" customWidth="1"/>
    <col min="1027" max="1027" width="9.140625" customWidth="1"/>
    <col min="1028" max="1028" width="12.7109375" customWidth="1"/>
    <col min="1029" max="1029" width="11.85546875" customWidth="1"/>
    <col min="1030" max="1030" width="12" customWidth="1"/>
    <col min="1031" max="1031" width="11.5703125" customWidth="1"/>
    <col min="1032" max="1032" width="11.42578125" customWidth="1"/>
    <col min="1033" max="1033" width="12.85546875" customWidth="1"/>
    <col min="1034" max="1034" width="13" customWidth="1"/>
    <col min="1035" max="1036" width="13.7109375" customWidth="1"/>
    <col min="1281" max="1281" width="15.85546875" customWidth="1"/>
    <col min="1282" max="1282" width="6.7109375" customWidth="1"/>
    <col min="1283" max="1283" width="9.140625" customWidth="1"/>
    <col min="1284" max="1284" width="12.7109375" customWidth="1"/>
    <col min="1285" max="1285" width="11.85546875" customWidth="1"/>
    <col min="1286" max="1286" width="12" customWidth="1"/>
    <col min="1287" max="1287" width="11.5703125" customWidth="1"/>
    <col min="1288" max="1288" width="11.42578125" customWidth="1"/>
    <col min="1289" max="1289" width="12.85546875" customWidth="1"/>
    <col min="1290" max="1290" width="13" customWidth="1"/>
    <col min="1291" max="1292" width="13.7109375" customWidth="1"/>
    <col min="1537" max="1537" width="15.85546875" customWidth="1"/>
    <col min="1538" max="1538" width="6.7109375" customWidth="1"/>
    <col min="1539" max="1539" width="9.140625" customWidth="1"/>
    <col min="1540" max="1540" width="12.7109375" customWidth="1"/>
    <col min="1541" max="1541" width="11.85546875" customWidth="1"/>
    <col min="1542" max="1542" width="12" customWidth="1"/>
    <col min="1543" max="1543" width="11.5703125" customWidth="1"/>
    <col min="1544" max="1544" width="11.42578125" customWidth="1"/>
    <col min="1545" max="1545" width="12.85546875" customWidth="1"/>
    <col min="1546" max="1546" width="13" customWidth="1"/>
    <col min="1547" max="1548" width="13.7109375" customWidth="1"/>
    <col min="1793" max="1793" width="15.85546875" customWidth="1"/>
    <col min="1794" max="1794" width="6.7109375" customWidth="1"/>
    <col min="1795" max="1795" width="9.140625" customWidth="1"/>
    <col min="1796" max="1796" width="12.7109375" customWidth="1"/>
    <col min="1797" max="1797" width="11.85546875" customWidth="1"/>
    <col min="1798" max="1798" width="12" customWidth="1"/>
    <col min="1799" max="1799" width="11.5703125" customWidth="1"/>
    <col min="1800" max="1800" width="11.42578125" customWidth="1"/>
    <col min="1801" max="1801" width="12.85546875" customWidth="1"/>
    <col min="1802" max="1802" width="13" customWidth="1"/>
    <col min="1803" max="1804" width="13.7109375" customWidth="1"/>
    <col min="2049" max="2049" width="15.85546875" customWidth="1"/>
    <col min="2050" max="2050" width="6.7109375" customWidth="1"/>
    <col min="2051" max="2051" width="9.140625" customWidth="1"/>
    <col min="2052" max="2052" width="12.7109375" customWidth="1"/>
    <col min="2053" max="2053" width="11.85546875" customWidth="1"/>
    <col min="2054" max="2054" width="12" customWidth="1"/>
    <col min="2055" max="2055" width="11.5703125" customWidth="1"/>
    <col min="2056" max="2056" width="11.42578125" customWidth="1"/>
    <col min="2057" max="2057" width="12.85546875" customWidth="1"/>
    <col min="2058" max="2058" width="13" customWidth="1"/>
    <col min="2059" max="2060" width="13.7109375" customWidth="1"/>
    <col min="2305" max="2305" width="15.85546875" customWidth="1"/>
    <col min="2306" max="2306" width="6.7109375" customWidth="1"/>
    <col min="2307" max="2307" width="9.140625" customWidth="1"/>
    <col min="2308" max="2308" width="12.7109375" customWidth="1"/>
    <col min="2309" max="2309" width="11.85546875" customWidth="1"/>
    <col min="2310" max="2310" width="12" customWidth="1"/>
    <col min="2311" max="2311" width="11.5703125" customWidth="1"/>
    <col min="2312" max="2312" width="11.42578125" customWidth="1"/>
    <col min="2313" max="2313" width="12.85546875" customWidth="1"/>
    <col min="2314" max="2314" width="13" customWidth="1"/>
    <col min="2315" max="2316" width="13.7109375" customWidth="1"/>
    <col min="2561" max="2561" width="15.85546875" customWidth="1"/>
    <col min="2562" max="2562" width="6.7109375" customWidth="1"/>
    <col min="2563" max="2563" width="9.140625" customWidth="1"/>
    <col min="2564" max="2564" width="12.7109375" customWidth="1"/>
    <col min="2565" max="2565" width="11.85546875" customWidth="1"/>
    <col min="2566" max="2566" width="12" customWidth="1"/>
    <col min="2567" max="2567" width="11.5703125" customWidth="1"/>
    <col min="2568" max="2568" width="11.42578125" customWidth="1"/>
    <col min="2569" max="2569" width="12.85546875" customWidth="1"/>
    <col min="2570" max="2570" width="13" customWidth="1"/>
    <col min="2571" max="2572" width="13.7109375" customWidth="1"/>
    <col min="2817" max="2817" width="15.85546875" customWidth="1"/>
    <col min="2818" max="2818" width="6.7109375" customWidth="1"/>
    <col min="2819" max="2819" width="9.140625" customWidth="1"/>
    <col min="2820" max="2820" width="12.7109375" customWidth="1"/>
    <col min="2821" max="2821" width="11.85546875" customWidth="1"/>
    <col min="2822" max="2822" width="12" customWidth="1"/>
    <col min="2823" max="2823" width="11.5703125" customWidth="1"/>
    <col min="2824" max="2824" width="11.42578125" customWidth="1"/>
    <col min="2825" max="2825" width="12.85546875" customWidth="1"/>
    <col min="2826" max="2826" width="13" customWidth="1"/>
    <col min="2827" max="2828" width="13.7109375" customWidth="1"/>
    <col min="3073" max="3073" width="15.85546875" customWidth="1"/>
    <col min="3074" max="3074" width="6.7109375" customWidth="1"/>
    <col min="3075" max="3075" width="9.140625" customWidth="1"/>
    <col min="3076" max="3076" width="12.7109375" customWidth="1"/>
    <col min="3077" max="3077" width="11.85546875" customWidth="1"/>
    <col min="3078" max="3078" width="12" customWidth="1"/>
    <col min="3079" max="3079" width="11.5703125" customWidth="1"/>
    <col min="3080" max="3080" width="11.42578125" customWidth="1"/>
    <col min="3081" max="3081" width="12.85546875" customWidth="1"/>
    <col min="3082" max="3082" width="13" customWidth="1"/>
    <col min="3083" max="3084" width="13.7109375" customWidth="1"/>
    <col min="3329" max="3329" width="15.85546875" customWidth="1"/>
    <col min="3330" max="3330" width="6.7109375" customWidth="1"/>
    <col min="3331" max="3331" width="9.140625" customWidth="1"/>
    <col min="3332" max="3332" width="12.7109375" customWidth="1"/>
    <col min="3333" max="3333" width="11.85546875" customWidth="1"/>
    <col min="3334" max="3334" width="12" customWidth="1"/>
    <col min="3335" max="3335" width="11.5703125" customWidth="1"/>
    <col min="3336" max="3336" width="11.42578125" customWidth="1"/>
    <col min="3337" max="3337" width="12.85546875" customWidth="1"/>
    <col min="3338" max="3338" width="13" customWidth="1"/>
    <col min="3339" max="3340" width="13.7109375" customWidth="1"/>
    <col min="3585" max="3585" width="15.85546875" customWidth="1"/>
    <col min="3586" max="3586" width="6.7109375" customWidth="1"/>
    <col min="3587" max="3587" width="9.140625" customWidth="1"/>
    <col min="3588" max="3588" width="12.7109375" customWidth="1"/>
    <col min="3589" max="3589" width="11.85546875" customWidth="1"/>
    <col min="3590" max="3590" width="12" customWidth="1"/>
    <col min="3591" max="3591" width="11.5703125" customWidth="1"/>
    <col min="3592" max="3592" width="11.42578125" customWidth="1"/>
    <col min="3593" max="3593" width="12.85546875" customWidth="1"/>
    <col min="3594" max="3594" width="13" customWidth="1"/>
    <col min="3595" max="3596" width="13.7109375" customWidth="1"/>
    <col min="3841" max="3841" width="15.85546875" customWidth="1"/>
    <col min="3842" max="3842" width="6.7109375" customWidth="1"/>
    <col min="3843" max="3843" width="9.140625" customWidth="1"/>
    <col min="3844" max="3844" width="12.7109375" customWidth="1"/>
    <col min="3845" max="3845" width="11.85546875" customWidth="1"/>
    <col min="3846" max="3846" width="12" customWidth="1"/>
    <col min="3847" max="3847" width="11.5703125" customWidth="1"/>
    <col min="3848" max="3848" width="11.42578125" customWidth="1"/>
    <col min="3849" max="3849" width="12.85546875" customWidth="1"/>
    <col min="3850" max="3850" width="13" customWidth="1"/>
    <col min="3851" max="3852" width="13.7109375" customWidth="1"/>
    <col min="4097" max="4097" width="15.85546875" customWidth="1"/>
    <col min="4098" max="4098" width="6.7109375" customWidth="1"/>
    <col min="4099" max="4099" width="9.140625" customWidth="1"/>
    <col min="4100" max="4100" width="12.7109375" customWidth="1"/>
    <col min="4101" max="4101" width="11.85546875" customWidth="1"/>
    <col min="4102" max="4102" width="12" customWidth="1"/>
    <col min="4103" max="4103" width="11.5703125" customWidth="1"/>
    <col min="4104" max="4104" width="11.42578125" customWidth="1"/>
    <col min="4105" max="4105" width="12.85546875" customWidth="1"/>
    <col min="4106" max="4106" width="13" customWidth="1"/>
    <col min="4107" max="4108" width="13.7109375" customWidth="1"/>
    <col min="4353" max="4353" width="15.85546875" customWidth="1"/>
    <col min="4354" max="4354" width="6.7109375" customWidth="1"/>
    <col min="4355" max="4355" width="9.140625" customWidth="1"/>
    <col min="4356" max="4356" width="12.7109375" customWidth="1"/>
    <col min="4357" max="4357" width="11.85546875" customWidth="1"/>
    <col min="4358" max="4358" width="12" customWidth="1"/>
    <col min="4359" max="4359" width="11.5703125" customWidth="1"/>
    <col min="4360" max="4360" width="11.42578125" customWidth="1"/>
    <col min="4361" max="4361" width="12.85546875" customWidth="1"/>
    <col min="4362" max="4362" width="13" customWidth="1"/>
    <col min="4363" max="4364" width="13.7109375" customWidth="1"/>
    <col min="4609" max="4609" width="15.85546875" customWidth="1"/>
    <col min="4610" max="4610" width="6.7109375" customWidth="1"/>
    <col min="4611" max="4611" width="9.140625" customWidth="1"/>
    <col min="4612" max="4612" width="12.7109375" customWidth="1"/>
    <col min="4613" max="4613" width="11.85546875" customWidth="1"/>
    <col min="4614" max="4614" width="12" customWidth="1"/>
    <col min="4615" max="4615" width="11.5703125" customWidth="1"/>
    <col min="4616" max="4616" width="11.42578125" customWidth="1"/>
    <col min="4617" max="4617" width="12.85546875" customWidth="1"/>
    <col min="4618" max="4618" width="13" customWidth="1"/>
    <col min="4619" max="4620" width="13.7109375" customWidth="1"/>
    <col min="4865" max="4865" width="15.85546875" customWidth="1"/>
    <col min="4866" max="4866" width="6.7109375" customWidth="1"/>
    <col min="4867" max="4867" width="9.140625" customWidth="1"/>
    <col min="4868" max="4868" width="12.7109375" customWidth="1"/>
    <col min="4869" max="4869" width="11.85546875" customWidth="1"/>
    <col min="4870" max="4870" width="12" customWidth="1"/>
    <col min="4871" max="4871" width="11.5703125" customWidth="1"/>
    <col min="4872" max="4872" width="11.42578125" customWidth="1"/>
    <col min="4873" max="4873" width="12.85546875" customWidth="1"/>
    <col min="4874" max="4874" width="13" customWidth="1"/>
    <col min="4875" max="4876" width="13.7109375" customWidth="1"/>
    <col min="5121" max="5121" width="15.85546875" customWidth="1"/>
    <col min="5122" max="5122" width="6.7109375" customWidth="1"/>
    <col min="5123" max="5123" width="9.140625" customWidth="1"/>
    <col min="5124" max="5124" width="12.7109375" customWidth="1"/>
    <col min="5125" max="5125" width="11.85546875" customWidth="1"/>
    <col min="5126" max="5126" width="12" customWidth="1"/>
    <col min="5127" max="5127" width="11.5703125" customWidth="1"/>
    <col min="5128" max="5128" width="11.42578125" customWidth="1"/>
    <col min="5129" max="5129" width="12.85546875" customWidth="1"/>
    <col min="5130" max="5130" width="13" customWidth="1"/>
    <col min="5131" max="5132" width="13.7109375" customWidth="1"/>
    <col min="5377" max="5377" width="15.85546875" customWidth="1"/>
    <col min="5378" max="5378" width="6.7109375" customWidth="1"/>
    <col min="5379" max="5379" width="9.140625" customWidth="1"/>
    <col min="5380" max="5380" width="12.7109375" customWidth="1"/>
    <col min="5381" max="5381" width="11.85546875" customWidth="1"/>
    <col min="5382" max="5382" width="12" customWidth="1"/>
    <col min="5383" max="5383" width="11.5703125" customWidth="1"/>
    <col min="5384" max="5384" width="11.42578125" customWidth="1"/>
    <col min="5385" max="5385" width="12.85546875" customWidth="1"/>
    <col min="5386" max="5386" width="13" customWidth="1"/>
    <col min="5387" max="5388" width="13.7109375" customWidth="1"/>
    <col min="5633" max="5633" width="15.85546875" customWidth="1"/>
    <col min="5634" max="5634" width="6.7109375" customWidth="1"/>
    <col min="5635" max="5635" width="9.140625" customWidth="1"/>
    <col min="5636" max="5636" width="12.7109375" customWidth="1"/>
    <col min="5637" max="5637" width="11.85546875" customWidth="1"/>
    <col min="5638" max="5638" width="12" customWidth="1"/>
    <col min="5639" max="5639" width="11.5703125" customWidth="1"/>
    <col min="5640" max="5640" width="11.42578125" customWidth="1"/>
    <col min="5641" max="5641" width="12.85546875" customWidth="1"/>
    <col min="5642" max="5642" width="13" customWidth="1"/>
    <col min="5643" max="5644" width="13.7109375" customWidth="1"/>
    <col min="5889" max="5889" width="15.85546875" customWidth="1"/>
    <col min="5890" max="5890" width="6.7109375" customWidth="1"/>
    <col min="5891" max="5891" width="9.140625" customWidth="1"/>
    <col min="5892" max="5892" width="12.7109375" customWidth="1"/>
    <col min="5893" max="5893" width="11.85546875" customWidth="1"/>
    <col min="5894" max="5894" width="12" customWidth="1"/>
    <col min="5895" max="5895" width="11.5703125" customWidth="1"/>
    <col min="5896" max="5896" width="11.42578125" customWidth="1"/>
    <col min="5897" max="5897" width="12.85546875" customWidth="1"/>
    <col min="5898" max="5898" width="13" customWidth="1"/>
    <col min="5899" max="5900" width="13.7109375" customWidth="1"/>
    <col min="6145" max="6145" width="15.85546875" customWidth="1"/>
    <col min="6146" max="6146" width="6.7109375" customWidth="1"/>
    <col min="6147" max="6147" width="9.140625" customWidth="1"/>
    <col min="6148" max="6148" width="12.7109375" customWidth="1"/>
    <col min="6149" max="6149" width="11.85546875" customWidth="1"/>
    <col min="6150" max="6150" width="12" customWidth="1"/>
    <col min="6151" max="6151" width="11.5703125" customWidth="1"/>
    <col min="6152" max="6152" width="11.42578125" customWidth="1"/>
    <col min="6153" max="6153" width="12.85546875" customWidth="1"/>
    <col min="6154" max="6154" width="13" customWidth="1"/>
    <col min="6155" max="6156" width="13.7109375" customWidth="1"/>
    <col min="6401" max="6401" width="15.85546875" customWidth="1"/>
    <col min="6402" max="6402" width="6.7109375" customWidth="1"/>
    <col min="6403" max="6403" width="9.140625" customWidth="1"/>
    <col min="6404" max="6404" width="12.7109375" customWidth="1"/>
    <col min="6405" max="6405" width="11.85546875" customWidth="1"/>
    <col min="6406" max="6406" width="12" customWidth="1"/>
    <col min="6407" max="6407" width="11.5703125" customWidth="1"/>
    <col min="6408" max="6408" width="11.42578125" customWidth="1"/>
    <col min="6409" max="6409" width="12.85546875" customWidth="1"/>
    <col min="6410" max="6410" width="13" customWidth="1"/>
    <col min="6411" max="6412" width="13.7109375" customWidth="1"/>
    <col min="6657" max="6657" width="15.85546875" customWidth="1"/>
    <col min="6658" max="6658" width="6.7109375" customWidth="1"/>
    <col min="6659" max="6659" width="9.140625" customWidth="1"/>
    <col min="6660" max="6660" width="12.7109375" customWidth="1"/>
    <col min="6661" max="6661" width="11.85546875" customWidth="1"/>
    <col min="6662" max="6662" width="12" customWidth="1"/>
    <col min="6663" max="6663" width="11.5703125" customWidth="1"/>
    <col min="6664" max="6664" width="11.42578125" customWidth="1"/>
    <col min="6665" max="6665" width="12.85546875" customWidth="1"/>
    <col min="6666" max="6666" width="13" customWidth="1"/>
    <col min="6667" max="6668" width="13.7109375" customWidth="1"/>
    <col min="6913" max="6913" width="15.85546875" customWidth="1"/>
    <col min="6914" max="6914" width="6.7109375" customWidth="1"/>
    <col min="6915" max="6915" width="9.140625" customWidth="1"/>
    <col min="6916" max="6916" width="12.7109375" customWidth="1"/>
    <col min="6917" max="6917" width="11.85546875" customWidth="1"/>
    <col min="6918" max="6918" width="12" customWidth="1"/>
    <col min="6919" max="6919" width="11.5703125" customWidth="1"/>
    <col min="6920" max="6920" width="11.42578125" customWidth="1"/>
    <col min="6921" max="6921" width="12.85546875" customWidth="1"/>
    <col min="6922" max="6922" width="13" customWidth="1"/>
    <col min="6923" max="6924" width="13.7109375" customWidth="1"/>
    <col min="7169" max="7169" width="15.85546875" customWidth="1"/>
    <col min="7170" max="7170" width="6.7109375" customWidth="1"/>
    <col min="7171" max="7171" width="9.140625" customWidth="1"/>
    <col min="7172" max="7172" width="12.7109375" customWidth="1"/>
    <col min="7173" max="7173" width="11.85546875" customWidth="1"/>
    <col min="7174" max="7174" width="12" customWidth="1"/>
    <col min="7175" max="7175" width="11.5703125" customWidth="1"/>
    <col min="7176" max="7176" width="11.42578125" customWidth="1"/>
    <col min="7177" max="7177" width="12.85546875" customWidth="1"/>
    <col min="7178" max="7178" width="13" customWidth="1"/>
    <col min="7179" max="7180" width="13.7109375" customWidth="1"/>
    <col min="7425" max="7425" width="15.85546875" customWidth="1"/>
    <col min="7426" max="7426" width="6.7109375" customWidth="1"/>
    <col min="7427" max="7427" width="9.140625" customWidth="1"/>
    <col min="7428" max="7428" width="12.7109375" customWidth="1"/>
    <col min="7429" max="7429" width="11.85546875" customWidth="1"/>
    <col min="7430" max="7430" width="12" customWidth="1"/>
    <col min="7431" max="7431" width="11.5703125" customWidth="1"/>
    <col min="7432" max="7432" width="11.42578125" customWidth="1"/>
    <col min="7433" max="7433" width="12.85546875" customWidth="1"/>
    <col min="7434" max="7434" width="13" customWidth="1"/>
    <col min="7435" max="7436" width="13.7109375" customWidth="1"/>
    <col min="7681" max="7681" width="15.85546875" customWidth="1"/>
    <col min="7682" max="7682" width="6.7109375" customWidth="1"/>
    <col min="7683" max="7683" width="9.140625" customWidth="1"/>
    <col min="7684" max="7684" width="12.7109375" customWidth="1"/>
    <col min="7685" max="7685" width="11.85546875" customWidth="1"/>
    <col min="7686" max="7686" width="12" customWidth="1"/>
    <col min="7687" max="7687" width="11.5703125" customWidth="1"/>
    <col min="7688" max="7688" width="11.42578125" customWidth="1"/>
    <col min="7689" max="7689" width="12.85546875" customWidth="1"/>
    <col min="7690" max="7690" width="13" customWidth="1"/>
    <col min="7691" max="7692" width="13.7109375" customWidth="1"/>
    <col min="7937" max="7937" width="15.85546875" customWidth="1"/>
    <col min="7938" max="7938" width="6.7109375" customWidth="1"/>
    <col min="7939" max="7939" width="9.140625" customWidth="1"/>
    <col min="7940" max="7940" width="12.7109375" customWidth="1"/>
    <col min="7941" max="7941" width="11.85546875" customWidth="1"/>
    <col min="7942" max="7942" width="12" customWidth="1"/>
    <col min="7943" max="7943" width="11.5703125" customWidth="1"/>
    <col min="7944" max="7944" width="11.42578125" customWidth="1"/>
    <col min="7945" max="7945" width="12.85546875" customWidth="1"/>
    <col min="7946" max="7946" width="13" customWidth="1"/>
    <col min="7947" max="7948" width="13.7109375" customWidth="1"/>
    <col min="8193" max="8193" width="15.85546875" customWidth="1"/>
    <col min="8194" max="8194" width="6.7109375" customWidth="1"/>
    <col min="8195" max="8195" width="9.140625" customWidth="1"/>
    <col min="8196" max="8196" width="12.7109375" customWidth="1"/>
    <col min="8197" max="8197" width="11.85546875" customWidth="1"/>
    <col min="8198" max="8198" width="12" customWidth="1"/>
    <col min="8199" max="8199" width="11.5703125" customWidth="1"/>
    <col min="8200" max="8200" width="11.42578125" customWidth="1"/>
    <col min="8201" max="8201" width="12.85546875" customWidth="1"/>
    <col min="8202" max="8202" width="13" customWidth="1"/>
    <col min="8203" max="8204" width="13.7109375" customWidth="1"/>
    <col min="8449" max="8449" width="15.85546875" customWidth="1"/>
    <col min="8450" max="8450" width="6.7109375" customWidth="1"/>
    <col min="8451" max="8451" width="9.140625" customWidth="1"/>
    <col min="8452" max="8452" width="12.7109375" customWidth="1"/>
    <col min="8453" max="8453" width="11.85546875" customWidth="1"/>
    <col min="8454" max="8454" width="12" customWidth="1"/>
    <col min="8455" max="8455" width="11.5703125" customWidth="1"/>
    <col min="8456" max="8456" width="11.42578125" customWidth="1"/>
    <col min="8457" max="8457" width="12.85546875" customWidth="1"/>
    <col min="8458" max="8458" width="13" customWidth="1"/>
    <col min="8459" max="8460" width="13.7109375" customWidth="1"/>
    <col min="8705" max="8705" width="15.85546875" customWidth="1"/>
    <col min="8706" max="8706" width="6.7109375" customWidth="1"/>
    <col min="8707" max="8707" width="9.140625" customWidth="1"/>
    <col min="8708" max="8708" width="12.7109375" customWidth="1"/>
    <col min="8709" max="8709" width="11.85546875" customWidth="1"/>
    <col min="8710" max="8710" width="12" customWidth="1"/>
    <col min="8711" max="8711" width="11.5703125" customWidth="1"/>
    <col min="8712" max="8712" width="11.42578125" customWidth="1"/>
    <col min="8713" max="8713" width="12.85546875" customWidth="1"/>
    <col min="8714" max="8714" width="13" customWidth="1"/>
    <col min="8715" max="8716" width="13.7109375" customWidth="1"/>
    <col min="8961" max="8961" width="15.85546875" customWidth="1"/>
    <col min="8962" max="8962" width="6.7109375" customWidth="1"/>
    <col min="8963" max="8963" width="9.140625" customWidth="1"/>
    <col min="8964" max="8964" width="12.7109375" customWidth="1"/>
    <col min="8965" max="8965" width="11.85546875" customWidth="1"/>
    <col min="8966" max="8966" width="12" customWidth="1"/>
    <col min="8967" max="8967" width="11.5703125" customWidth="1"/>
    <col min="8968" max="8968" width="11.42578125" customWidth="1"/>
    <col min="8969" max="8969" width="12.85546875" customWidth="1"/>
    <col min="8970" max="8970" width="13" customWidth="1"/>
    <col min="8971" max="8972" width="13.7109375" customWidth="1"/>
    <col min="9217" max="9217" width="15.85546875" customWidth="1"/>
    <col min="9218" max="9218" width="6.7109375" customWidth="1"/>
    <col min="9219" max="9219" width="9.140625" customWidth="1"/>
    <col min="9220" max="9220" width="12.7109375" customWidth="1"/>
    <col min="9221" max="9221" width="11.85546875" customWidth="1"/>
    <col min="9222" max="9222" width="12" customWidth="1"/>
    <col min="9223" max="9223" width="11.5703125" customWidth="1"/>
    <col min="9224" max="9224" width="11.42578125" customWidth="1"/>
    <col min="9225" max="9225" width="12.85546875" customWidth="1"/>
    <col min="9226" max="9226" width="13" customWidth="1"/>
    <col min="9227" max="9228" width="13.7109375" customWidth="1"/>
    <col min="9473" max="9473" width="15.85546875" customWidth="1"/>
    <col min="9474" max="9474" width="6.7109375" customWidth="1"/>
    <col min="9475" max="9475" width="9.140625" customWidth="1"/>
    <col min="9476" max="9476" width="12.7109375" customWidth="1"/>
    <col min="9477" max="9477" width="11.85546875" customWidth="1"/>
    <col min="9478" max="9478" width="12" customWidth="1"/>
    <col min="9479" max="9479" width="11.5703125" customWidth="1"/>
    <col min="9480" max="9480" width="11.42578125" customWidth="1"/>
    <col min="9481" max="9481" width="12.85546875" customWidth="1"/>
    <col min="9482" max="9482" width="13" customWidth="1"/>
    <col min="9483" max="9484" width="13.7109375" customWidth="1"/>
    <col min="9729" max="9729" width="15.85546875" customWidth="1"/>
    <col min="9730" max="9730" width="6.7109375" customWidth="1"/>
    <col min="9731" max="9731" width="9.140625" customWidth="1"/>
    <col min="9732" max="9732" width="12.7109375" customWidth="1"/>
    <col min="9733" max="9733" width="11.85546875" customWidth="1"/>
    <col min="9734" max="9734" width="12" customWidth="1"/>
    <col min="9735" max="9735" width="11.5703125" customWidth="1"/>
    <col min="9736" max="9736" width="11.42578125" customWidth="1"/>
    <col min="9737" max="9737" width="12.85546875" customWidth="1"/>
    <col min="9738" max="9738" width="13" customWidth="1"/>
    <col min="9739" max="9740" width="13.7109375" customWidth="1"/>
    <col min="9985" max="9985" width="15.85546875" customWidth="1"/>
    <col min="9986" max="9986" width="6.7109375" customWidth="1"/>
    <col min="9987" max="9987" width="9.140625" customWidth="1"/>
    <col min="9988" max="9988" width="12.7109375" customWidth="1"/>
    <col min="9989" max="9989" width="11.85546875" customWidth="1"/>
    <col min="9990" max="9990" width="12" customWidth="1"/>
    <col min="9991" max="9991" width="11.5703125" customWidth="1"/>
    <col min="9992" max="9992" width="11.42578125" customWidth="1"/>
    <col min="9993" max="9993" width="12.85546875" customWidth="1"/>
    <col min="9994" max="9994" width="13" customWidth="1"/>
    <col min="9995" max="9996" width="13.7109375" customWidth="1"/>
    <col min="10241" max="10241" width="15.85546875" customWidth="1"/>
    <col min="10242" max="10242" width="6.7109375" customWidth="1"/>
    <col min="10243" max="10243" width="9.140625" customWidth="1"/>
    <col min="10244" max="10244" width="12.7109375" customWidth="1"/>
    <col min="10245" max="10245" width="11.85546875" customWidth="1"/>
    <col min="10246" max="10246" width="12" customWidth="1"/>
    <col min="10247" max="10247" width="11.5703125" customWidth="1"/>
    <col min="10248" max="10248" width="11.42578125" customWidth="1"/>
    <col min="10249" max="10249" width="12.85546875" customWidth="1"/>
    <col min="10250" max="10250" width="13" customWidth="1"/>
    <col min="10251" max="10252" width="13.7109375" customWidth="1"/>
    <col min="10497" max="10497" width="15.85546875" customWidth="1"/>
    <col min="10498" max="10498" width="6.7109375" customWidth="1"/>
    <col min="10499" max="10499" width="9.140625" customWidth="1"/>
    <col min="10500" max="10500" width="12.7109375" customWidth="1"/>
    <col min="10501" max="10501" width="11.85546875" customWidth="1"/>
    <col min="10502" max="10502" width="12" customWidth="1"/>
    <col min="10503" max="10503" width="11.5703125" customWidth="1"/>
    <col min="10504" max="10504" width="11.42578125" customWidth="1"/>
    <col min="10505" max="10505" width="12.85546875" customWidth="1"/>
    <col min="10506" max="10506" width="13" customWidth="1"/>
    <col min="10507" max="10508" width="13.7109375" customWidth="1"/>
    <col min="10753" max="10753" width="15.85546875" customWidth="1"/>
    <col min="10754" max="10754" width="6.7109375" customWidth="1"/>
    <col min="10755" max="10755" width="9.140625" customWidth="1"/>
    <col min="10756" max="10756" width="12.7109375" customWidth="1"/>
    <col min="10757" max="10757" width="11.85546875" customWidth="1"/>
    <col min="10758" max="10758" width="12" customWidth="1"/>
    <col min="10759" max="10759" width="11.5703125" customWidth="1"/>
    <col min="10760" max="10760" width="11.42578125" customWidth="1"/>
    <col min="10761" max="10761" width="12.85546875" customWidth="1"/>
    <col min="10762" max="10762" width="13" customWidth="1"/>
    <col min="10763" max="10764" width="13.7109375" customWidth="1"/>
    <col min="11009" max="11009" width="15.85546875" customWidth="1"/>
    <col min="11010" max="11010" width="6.7109375" customWidth="1"/>
    <col min="11011" max="11011" width="9.140625" customWidth="1"/>
    <col min="11012" max="11012" width="12.7109375" customWidth="1"/>
    <col min="11013" max="11013" width="11.85546875" customWidth="1"/>
    <col min="11014" max="11014" width="12" customWidth="1"/>
    <col min="11015" max="11015" width="11.5703125" customWidth="1"/>
    <col min="11016" max="11016" width="11.42578125" customWidth="1"/>
    <col min="11017" max="11017" width="12.85546875" customWidth="1"/>
    <col min="11018" max="11018" width="13" customWidth="1"/>
    <col min="11019" max="11020" width="13.7109375" customWidth="1"/>
    <col min="11265" max="11265" width="15.85546875" customWidth="1"/>
    <col min="11266" max="11266" width="6.7109375" customWidth="1"/>
    <col min="11267" max="11267" width="9.140625" customWidth="1"/>
    <col min="11268" max="11268" width="12.7109375" customWidth="1"/>
    <col min="11269" max="11269" width="11.85546875" customWidth="1"/>
    <col min="11270" max="11270" width="12" customWidth="1"/>
    <col min="11271" max="11271" width="11.5703125" customWidth="1"/>
    <col min="11272" max="11272" width="11.42578125" customWidth="1"/>
    <col min="11273" max="11273" width="12.85546875" customWidth="1"/>
    <col min="11274" max="11274" width="13" customWidth="1"/>
    <col min="11275" max="11276" width="13.7109375" customWidth="1"/>
    <col min="11521" max="11521" width="15.85546875" customWidth="1"/>
    <col min="11522" max="11522" width="6.7109375" customWidth="1"/>
    <col min="11523" max="11523" width="9.140625" customWidth="1"/>
    <col min="11524" max="11524" width="12.7109375" customWidth="1"/>
    <col min="11525" max="11525" width="11.85546875" customWidth="1"/>
    <col min="11526" max="11526" width="12" customWidth="1"/>
    <col min="11527" max="11527" width="11.5703125" customWidth="1"/>
    <col min="11528" max="11528" width="11.42578125" customWidth="1"/>
    <col min="11529" max="11529" width="12.85546875" customWidth="1"/>
    <col min="11530" max="11530" width="13" customWidth="1"/>
    <col min="11531" max="11532" width="13.7109375" customWidth="1"/>
    <col min="11777" max="11777" width="15.85546875" customWidth="1"/>
    <col min="11778" max="11778" width="6.7109375" customWidth="1"/>
    <col min="11779" max="11779" width="9.140625" customWidth="1"/>
    <col min="11780" max="11780" width="12.7109375" customWidth="1"/>
    <col min="11781" max="11781" width="11.85546875" customWidth="1"/>
    <col min="11782" max="11782" width="12" customWidth="1"/>
    <col min="11783" max="11783" width="11.5703125" customWidth="1"/>
    <col min="11784" max="11784" width="11.42578125" customWidth="1"/>
    <col min="11785" max="11785" width="12.85546875" customWidth="1"/>
    <col min="11786" max="11786" width="13" customWidth="1"/>
    <col min="11787" max="11788" width="13.7109375" customWidth="1"/>
    <col min="12033" max="12033" width="15.85546875" customWidth="1"/>
    <col min="12034" max="12034" width="6.7109375" customWidth="1"/>
    <col min="12035" max="12035" width="9.140625" customWidth="1"/>
    <col min="12036" max="12036" width="12.7109375" customWidth="1"/>
    <col min="12037" max="12037" width="11.85546875" customWidth="1"/>
    <col min="12038" max="12038" width="12" customWidth="1"/>
    <col min="12039" max="12039" width="11.5703125" customWidth="1"/>
    <col min="12040" max="12040" width="11.42578125" customWidth="1"/>
    <col min="12041" max="12041" width="12.85546875" customWidth="1"/>
    <col min="12042" max="12042" width="13" customWidth="1"/>
    <col min="12043" max="12044" width="13.7109375" customWidth="1"/>
    <col min="12289" max="12289" width="15.85546875" customWidth="1"/>
    <col min="12290" max="12290" width="6.7109375" customWidth="1"/>
    <col min="12291" max="12291" width="9.140625" customWidth="1"/>
    <col min="12292" max="12292" width="12.7109375" customWidth="1"/>
    <col min="12293" max="12293" width="11.85546875" customWidth="1"/>
    <col min="12294" max="12294" width="12" customWidth="1"/>
    <col min="12295" max="12295" width="11.5703125" customWidth="1"/>
    <col min="12296" max="12296" width="11.42578125" customWidth="1"/>
    <col min="12297" max="12297" width="12.85546875" customWidth="1"/>
    <col min="12298" max="12298" width="13" customWidth="1"/>
    <col min="12299" max="12300" width="13.7109375" customWidth="1"/>
    <col min="12545" max="12545" width="15.85546875" customWidth="1"/>
    <col min="12546" max="12546" width="6.7109375" customWidth="1"/>
    <col min="12547" max="12547" width="9.140625" customWidth="1"/>
    <col min="12548" max="12548" width="12.7109375" customWidth="1"/>
    <col min="12549" max="12549" width="11.85546875" customWidth="1"/>
    <col min="12550" max="12550" width="12" customWidth="1"/>
    <col min="12551" max="12551" width="11.5703125" customWidth="1"/>
    <col min="12552" max="12552" width="11.42578125" customWidth="1"/>
    <col min="12553" max="12553" width="12.85546875" customWidth="1"/>
    <col min="12554" max="12554" width="13" customWidth="1"/>
    <col min="12555" max="12556" width="13.7109375" customWidth="1"/>
    <col min="12801" max="12801" width="15.85546875" customWidth="1"/>
    <col min="12802" max="12802" width="6.7109375" customWidth="1"/>
    <col min="12803" max="12803" width="9.140625" customWidth="1"/>
    <col min="12804" max="12804" width="12.7109375" customWidth="1"/>
    <col min="12805" max="12805" width="11.85546875" customWidth="1"/>
    <col min="12806" max="12806" width="12" customWidth="1"/>
    <col min="12807" max="12807" width="11.5703125" customWidth="1"/>
    <col min="12808" max="12808" width="11.42578125" customWidth="1"/>
    <col min="12809" max="12809" width="12.85546875" customWidth="1"/>
    <col min="12810" max="12810" width="13" customWidth="1"/>
    <col min="12811" max="12812" width="13.7109375" customWidth="1"/>
    <col min="13057" max="13057" width="15.85546875" customWidth="1"/>
    <col min="13058" max="13058" width="6.7109375" customWidth="1"/>
    <col min="13059" max="13059" width="9.140625" customWidth="1"/>
    <col min="13060" max="13060" width="12.7109375" customWidth="1"/>
    <col min="13061" max="13061" width="11.85546875" customWidth="1"/>
    <col min="13062" max="13062" width="12" customWidth="1"/>
    <col min="13063" max="13063" width="11.5703125" customWidth="1"/>
    <col min="13064" max="13064" width="11.42578125" customWidth="1"/>
    <col min="13065" max="13065" width="12.85546875" customWidth="1"/>
    <col min="13066" max="13066" width="13" customWidth="1"/>
    <col min="13067" max="13068" width="13.7109375" customWidth="1"/>
    <col min="13313" max="13313" width="15.85546875" customWidth="1"/>
    <col min="13314" max="13314" width="6.7109375" customWidth="1"/>
    <col min="13315" max="13315" width="9.140625" customWidth="1"/>
    <col min="13316" max="13316" width="12.7109375" customWidth="1"/>
    <col min="13317" max="13317" width="11.85546875" customWidth="1"/>
    <col min="13318" max="13318" width="12" customWidth="1"/>
    <col min="13319" max="13319" width="11.5703125" customWidth="1"/>
    <col min="13320" max="13320" width="11.42578125" customWidth="1"/>
    <col min="13321" max="13321" width="12.85546875" customWidth="1"/>
    <col min="13322" max="13322" width="13" customWidth="1"/>
    <col min="13323" max="13324" width="13.7109375" customWidth="1"/>
    <col min="13569" max="13569" width="15.85546875" customWidth="1"/>
    <col min="13570" max="13570" width="6.7109375" customWidth="1"/>
    <col min="13571" max="13571" width="9.140625" customWidth="1"/>
    <col min="13572" max="13572" width="12.7109375" customWidth="1"/>
    <col min="13573" max="13573" width="11.85546875" customWidth="1"/>
    <col min="13574" max="13574" width="12" customWidth="1"/>
    <col min="13575" max="13575" width="11.5703125" customWidth="1"/>
    <col min="13576" max="13576" width="11.42578125" customWidth="1"/>
    <col min="13577" max="13577" width="12.85546875" customWidth="1"/>
    <col min="13578" max="13578" width="13" customWidth="1"/>
    <col min="13579" max="13580" width="13.7109375" customWidth="1"/>
    <col min="13825" max="13825" width="15.85546875" customWidth="1"/>
    <col min="13826" max="13826" width="6.7109375" customWidth="1"/>
    <col min="13827" max="13827" width="9.140625" customWidth="1"/>
    <col min="13828" max="13828" width="12.7109375" customWidth="1"/>
    <col min="13829" max="13829" width="11.85546875" customWidth="1"/>
    <col min="13830" max="13830" width="12" customWidth="1"/>
    <col min="13831" max="13831" width="11.5703125" customWidth="1"/>
    <col min="13832" max="13832" width="11.42578125" customWidth="1"/>
    <col min="13833" max="13833" width="12.85546875" customWidth="1"/>
    <col min="13834" max="13834" width="13" customWidth="1"/>
    <col min="13835" max="13836" width="13.7109375" customWidth="1"/>
    <col min="14081" max="14081" width="15.85546875" customWidth="1"/>
    <col min="14082" max="14082" width="6.7109375" customWidth="1"/>
    <col min="14083" max="14083" width="9.140625" customWidth="1"/>
    <col min="14084" max="14084" width="12.7109375" customWidth="1"/>
    <col min="14085" max="14085" width="11.85546875" customWidth="1"/>
    <col min="14086" max="14086" width="12" customWidth="1"/>
    <col min="14087" max="14087" width="11.5703125" customWidth="1"/>
    <col min="14088" max="14088" width="11.42578125" customWidth="1"/>
    <col min="14089" max="14089" width="12.85546875" customWidth="1"/>
    <col min="14090" max="14090" width="13" customWidth="1"/>
    <col min="14091" max="14092" width="13.7109375" customWidth="1"/>
    <col min="14337" max="14337" width="15.85546875" customWidth="1"/>
    <col min="14338" max="14338" width="6.7109375" customWidth="1"/>
    <col min="14339" max="14339" width="9.140625" customWidth="1"/>
    <col min="14340" max="14340" width="12.7109375" customWidth="1"/>
    <col min="14341" max="14341" width="11.85546875" customWidth="1"/>
    <col min="14342" max="14342" width="12" customWidth="1"/>
    <col min="14343" max="14343" width="11.5703125" customWidth="1"/>
    <col min="14344" max="14344" width="11.42578125" customWidth="1"/>
    <col min="14345" max="14345" width="12.85546875" customWidth="1"/>
    <col min="14346" max="14346" width="13" customWidth="1"/>
    <col min="14347" max="14348" width="13.7109375" customWidth="1"/>
    <col min="14593" max="14593" width="15.85546875" customWidth="1"/>
    <col min="14594" max="14594" width="6.7109375" customWidth="1"/>
    <col min="14595" max="14595" width="9.140625" customWidth="1"/>
    <col min="14596" max="14596" width="12.7109375" customWidth="1"/>
    <col min="14597" max="14597" width="11.85546875" customWidth="1"/>
    <col min="14598" max="14598" width="12" customWidth="1"/>
    <col min="14599" max="14599" width="11.5703125" customWidth="1"/>
    <col min="14600" max="14600" width="11.42578125" customWidth="1"/>
    <col min="14601" max="14601" width="12.85546875" customWidth="1"/>
    <col min="14602" max="14602" width="13" customWidth="1"/>
    <col min="14603" max="14604" width="13.7109375" customWidth="1"/>
    <col min="14849" max="14849" width="15.85546875" customWidth="1"/>
    <col min="14850" max="14850" width="6.7109375" customWidth="1"/>
    <col min="14851" max="14851" width="9.140625" customWidth="1"/>
    <col min="14852" max="14852" width="12.7109375" customWidth="1"/>
    <col min="14853" max="14853" width="11.85546875" customWidth="1"/>
    <col min="14854" max="14854" width="12" customWidth="1"/>
    <col min="14855" max="14855" width="11.5703125" customWidth="1"/>
    <col min="14856" max="14856" width="11.42578125" customWidth="1"/>
    <col min="14857" max="14857" width="12.85546875" customWidth="1"/>
    <col min="14858" max="14858" width="13" customWidth="1"/>
    <col min="14859" max="14860" width="13.7109375" customWidth="1"/>
    <col min="15105" max="15105" width="15.85546875" customWidth="1"/>
    <col min="15106" max="15106" width="6.7109375" customWidth="1"/>
    <col min="15107" max="15107" width="9.140625" customWidth="1"/>
    <col min="15108" max="15108" width="12.7109375" customWidth="1"/>
    <col min="15109" max="15109" width="11.85546875" customWidth="1"/>
    <col min="15110" max="15110" width="12" customWidth="1"/>
    <col min="15111" max="15111" width="11.5703125" customWidth="1"/>
    <col min="15112" max="15112" width="11.42578125" customWidth="1"/>
    <col min="15113" max="15113" width="12.85546875" customWidth="1"/>
    <col min="15114" max="15114" width="13" customWidth="1"/>
    <col min="15115" max="15116" width="13.7109375" customWidth="1"/>
    <col min="15361" max="15361" width="15.85546875" customWidth="1"/>
    <col min="15362" max="15362" width="6.7109375" customWidth="1"/>
    <col min="15363" max="15363" width="9.140625" customWidth="1"/>
    <col min="15364" max="15364" width="12.7109375" customWidth="1"/>
    <col min="15365" max="15365" width="11.85546875" customWidth="1"/>
    <col min="15366" max="15366" width="12" customWidth="1"/>
    <col min="15367" max="15367" width="11.5703125" customWidth="1"/>
    <col min="15368" max="15368" width="11.42578125" customWidth="1"/>
    <col min="15369" max="15369" width="12.85546875" customWidth="1"/>
    <col min="15370" max="15370" width="13" customWidth="1"/>
    <col min="15371" max="15372" width="13.7109375" customWidth="1"/>
    <col min="15617" max="15617" width="15.85546875" customWidth="1"/>
    <col min="15618" max="15618" width="6.7109375" customWidth="1"/>
    <col min="15619" max="15619" width="9.140625" customWidth="1"/>
    <col min="15620" max="15620" width="12.7109375" customWidth="1"/>
    <col min="15621" max="15621" width="11.85546875" customWidth="1"/>
    <col min="15622" max="15622" width="12" customWidth="1"/>
    <col min="15623" max="15623" width="11.5703125" customWidth="1"/>
    <col min="15624" max="15624" width="11.42578125" customWidth="1"/>
    <col min="15625" max="15625" width="12.85546875" customWidth="1"/>
    <col min="15626" max="15626" width="13" customWidth="1"/>
    <col min="15627" max="15628" width="13.7109375" customWidth="1"/>
    <col min="15873" max="15873" width="15.85546875" customWidth="1"/>
    <col min="15874" max="15874" width="6.7109375" customWidth="1"/>
    <col min="15875" max="15875" width="9.140625" customWidth="1"/>
    <col min="15876" max="15876" width="12.7109375" customWidth="1"/>
    <col min="15877" max="15877" width="11.85546875" customWidth="1"/>
    <col min="15878" max="15878" width="12" customWidth="1"/>
    <col min="15879" max="15879" width="11.5703125" customWidth="1"/>
    <col min="15880" max="15880" width="11.42578125" customWidth="1"/>
    <col min="15881" max="15881" width="12.85546875" customWidth="1"/>
    <col min="15882" max="15882" width="13" customWidth="1"/>
    <col min="15883" max="15884" width="13.7109375" customWidth="1"/>
    <col min="16129" max="16129" width="15.85546875" customWidth="1"/>
    <col min="16130" max="16130" width="6.7109375" customWidth="1"/>
    <col min="16131" max="16131" width="9.140625" customWidth="1"/>
    <col min="16132" max="16132" width="12.7109375" customWidth="1"/>
    <col min="16133" max="16133" width="11.85546875" customWidth="1"/>
    <col min="16134" max="16134" width="12" customWidth="1"/>
    <col min="16135" max="16135" width="11.5703125" customWidth="1"/>
    <col min="16136" max="16136" width="11.42578125" customWidth="1"/>
    <col min="16137" max="16137" width="12.85546875" customWidth="1"/>
    <col min="16138" max="16138" width="13" customWidth="1"/>
    <col min="16139" max="16140" width="13.7109375" customWidth="1"/>
  </cols>
  <sheetData>
    <row r="1" spans="1:12" ht="18.75" x14ac:dyDescent="0.3">
      <c r="A1" s="70" t="s">
        <v>74</v>
      </c>
      <c r="B1" s="70"/>
      <c r="C1" s="70"/>
      <c r="D1" s="70"/>
      <c r="E1" s="70"/>
      <c r="J1" s="61" t="s">
        <v>75</v>
      </c>
      <c r="K1" s="61"/>
      <c r="L1" s="61"/>
    </row>
    <row r="2" spans="1:12" ht="18.75" x14ac:dyDescent="0.3">
      <c r="J2" s="18"/>
    </row>
    <row r="3" spans="1:12" ht="18.75" x14ac:dyDescent="0.25">
      <c r="A3" s="62" t="s">
        <v>76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8.75" x14ac:dyDescent="0.25">
      <c r="A4" s="63" t="s">
        <v>92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x14ac:dyDescent="0.25">
      <c r="A5" s="64" t="s">
        <v>0</v>
      </c>
      <c r="B5" s="64" t="s">
        <v>77</v>
      </c>
      <c r="C5" s="64" t="s">
        <v>78</v>
      </c>
      <c r="D5" s="64" t="s">
        <v>79</v>
      </c>
      <c r="E5" s="64"/>
      <c r="F5" s="64"/>
      <c r="G5" s="64"/>
      <c r="H5" s="64"/>
      <c r="I5" s="64"/>
      <c r="J5" s="64"/>
      <c r="K5" s="64"/>
      <c r="L5" s="64"/>
    </row>
    <row r="6" spans="1:12" ht="15.75" x14ac:dyDescent="0.25">
      <c r="A6" s="64"/>
      <c r="B6" s="64"/>
      <c r="C6" s="64"/>
      <c r="D6" s="64" t="s">
        <v>80</v>
      </c>
      <c r="E6" s="64"/>
      <c r="F6" s="64"/>
      <c r="G6" s="64" t="s">
        <v>5</v>
      </c>
      <c r="H6" s="64"/>
      <c r="I6" s="64"/>
      <c r="J6" s="64"/>
      <c r="K6" s="64"/>
      <c r="L6" s="64"/>
    </row>
    <row r="7" spans="1:12" ht="81" customHeight="1" x14ac:dyDescent="0.25">
      <c r="A7" s="64"/>
      <c r="B7" s="64"/>
      <c r="C7" s="64"/>
      <c r="D7" s="64"/>
      <c r="E7" s="64"/>
      <c r="F7" s="64"/>
      <c r="G7" s="65" t="s">
        <v>81</v>
      </c>
      <c r="H7" s="65"/>
      <c r="I7" s="65"/>
      <c r="J7" s="65" t="s">
        <v>82</v>
      </c>
      <c r="K7" s="65"/>
      <c r="L7" s="65"/>
    </row>
    <row r="8" spans="1:12" ht="72" customHeight="1" x14ac:dyDescent="0.25">
      <c r="A8" s="64"/>
      <c r="B8" s="64"/>
      <c r="C8" s="64"/>
      <c r="D8" s="19" t="s">
        <v>94</v>
      </c>
      <c r="E8" s="19" t="s">
        <v>95</v>
      </c>
      <c r="F8" s="19" t="s">
        <v>96</v>
      </c>
      <c r="G8" s="30" t="s">
        <v>94</v>
      </c>
      <c r="H8" s="30" t="s">
        <v>95</v>
      </c>
      <c r="I8" s="30" t="s">
        <v>96</v>
      </c>
      <c r="J8" s="30" t="s">
        <v>94</v>
      </c>
      <c r="K8" s="30" t="s">
        <v>95</v>
      </c>
      <c r="L8" s="30" t="s">
        <v>96</v>
      </c>
    </row>
    <row r="9" spans="1:12" ht="15.75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</row>
    <row r="10" spans="1:12" ht="47.25" x14ac:dyDescent="0.25">
      <c r="A10" s="20" t="s">
        <v>83</v>
      </c>
      <c r="B10" s="19">
        <v>1</v>
      </c>
      <c r="C10" s="19" t="s">
        <v>84</v>
      </c>
      <c r="D10" s="26">
        <f t="shared" ref="D10:F12" si="0">G10+J10</f>
        <v>97902086.390000001</v>
      </c>
      <c r="E10" s="26">
        <f t="shared" si="0"/>
        <v>104238734</v>
      </c>
      <c r="F10" s="26">
        <f t="shared" si="0"/>
        <v>104238734</v>
      </c>
      <c r="G10" s="26">
        <f>SUM(G11:G12)</f>
        <v>97902086.390000001</v>
      </c>
      <c r="H10" s="26">
        <f t="shared" ref="H10:L10" si="1">SUM(H11:H12)</f>
        <v>104238734</v>
      </c>
      <c r="I10" s="26">
        <f t="shared" si="1"/>
        <v>104238734</v>
      </c>
      <c r="J10" s="26">
        <f t="shared" si="1"/>
        <v>0</v>
      </c>
      <c r="K10" s="26">
        <f t="shared" si="1"/>
        <v>0</v>
      </c>
      <c r="L10" s="26">
        <f t="shared" si="1"/>
        <v>0</v>
      </c>
    </row>
    <row r="11" spans="1:12" ht="78.75" x14ac:dyDescent="0.25">
      <c r="A11" s="20" t="s">
        <v>85</v>
      </c>
      <c r="B11" s="19">
        <v>1001</v>
      </c>
      <c r="C11" s="19" t="s">
        <v>84</v>
      </c>
      <c r="D11" s="26">
        <f t="shared" si="0"/>
        <v>22815137</v>
      </c>
      <c r="E11" s="26">
        <f t="shared" si="0"/>
        <v>24646568</v>
      </c>
      <c r="F11" s="26">
        <f t="shared" si="0"/>
        <v>24646568</v>
      </c>
      <c r="G11" s="24">
        <v>22815137</v>
      </c>
      <c r="H11" s="24">
        <v>24646568</v>
      </c>
      <c r="I11" s="24">
        <v>24646568</v>
      </c>
      <c r="J11" s="24"/>
      <c r="K11" s="24"/>
      <c r="L11" s="24"/>
    </row>
    <row r="12" spans="1:12" ht="47.25" x14ac:dyDescent="0.25">
      <c r="A12" s="20" t="s">
        <v>86</v>
      </c>
      <c r="B12" s="19">
        <v>2001</v>
      </c>
      <c r="C12" s="20"/>
      <c r="D12" s="26">
        <f t="shared" si="0"/>
        <v>75086949.390000001</v>
      </c>
      <c r="E12" s="26">
        <f t="shared" si="0"/>
        <v>79592166</v>
      </c>
      <c r="F12" s="26">
        <f t="shared" si="0"/>
        <v>79592166</v>
      </c>
      <c r="G12" s="28">
        <v>75086949.390000001</v>
      </c>
      <c r="H12" s="24">
        <v>79592166</v>
      </c>
      <c r="I12" s="24">
        <v>79592166</v>
      </c>
      <c r="J12" s="24"/>
      <c r="K12" s="24"/>
      <c r="L12" s="24"/>
    </row>
    <row r="13" spans="1:12" ht="15.75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8.75" x14ac:dyDescent="0.25">
      <c r="A14" s="23" t="s">
        <v>61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5.75" x14ac:dyDescent="0.25">
      <c r="A15" s="66" t="s">
        <v>87</v>
      </c>
      <c r="B15" s="67"/>
      <c r="C15" s="67"/>
      <c r="D15" s="67"/>
      <c r="E15" s="68"/>
      <c r="F15" s="19">
        <v>20</v>
      </c>
      <c r="G15" s="64">
        <v>0</v>
      </c>
      <c r="H15" s="64"/>
      <c r="I15" s="22"/>
      <c r="J15" s="22"/>
      <c r="K15" s="22"/>
      <c r="L15" s="22"/>
    </row>
    <row r="16" spans="1:12" ht="15.75" x14ac:dyDescent="0.25">
      <c r="A16" s="66" t="s">
        <v>88</v>
      </c>
      <c r="B16" s="67"/>
      <c r="C16" s="67"/>
      <c r="D16" s="67"/>
      <c r="E16" s="68"/>
      <c r="F16" s="19">
        <v>30</v>
      </c>
      <c r="G16" s="69">
        <v>2201083.67</v>
      </c>
      <c r="H16" s="69"/>
      <c r="I16" s="22"/>
      <c r="J16" s="22"/>
      <c r="K16" s="22"/>
      <c r="L16" s="22"/>
    </row>
    <row r="18" spans="1:1" x14ac:dyDescent="0.25">
      <c r="A18" s="17" t="s">
        <v>93</v>
      </c>
    </row>
  </sheetData>
  <mergeCells count="16">
    <mergeCell ref="A15:E15"/>
    <mergeCell ref="G15:H15"/>
    <mergeCell ref="A16:E16"/>
    <mergeCell ref="G16:H16"/>
    <mergeCell ref="A1:E1"/>
    <mergeCell ref="J1:L1"/>
    <mergeCell ref="A3:L3"/>
    <mergeCell ref="A4:L4"/>
    <mergeCell ref="A5:A8"/>
    <mergeCell ref="B5:B8"/>
    <mergeCell ref="C5:C8"/>
    <mergeCell ref="D5:L5"/>
    <mergeCell ref="D6:F7"/>
    <mergeCell ref="G6:L6"/>
    <mergeCell ref="G7:I7"/>
    <mergeCell ref="J7:L7"/>
  </mergeCells>
  <hyperlinks>
    <hyperlink ref="G7" r:id="rId1" display="consultantplus://offline/ref=C0E6BA22023B0BB7AF01801CCFE07D45AB891982A218BE84BDE9774F61B6u6I"/>
    <hyperlink ref="J7" r:id="rId2" display="consultantplus://offline/ref=C0E6BA22023B0BB7AF01801CCFE07D45AB881289A313BE84BDE9774F61B6u6I"/>
  </hyperlinks>
  <pageMargins left="0" right="0" top="0.98425196850393704" bottom="0" header="0.31496062992125984" footer="0.31496062992125984"/>
  <pageSetup paperSize="9" scale="6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таблица 2</vt:lpstr>
      <vt:lpstr>таблица 2.1.</vt:lpstr>
      <vt:lpstr>'таблица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2019-01-17T05:51:43Z</dcterms:modified>
</cp:coreProperties>
</file>